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apo\Desktop\"/>
    </mc:Choice>
  </mc:AlternateContent>
  <bookViews>
    <workbookView xWindow="0" yWindow="0" windowWidth="12936" windowHeight="7008" firstSheet="11" activeTab="1"/>
  </bookViews>
  <sheets>
    <sheet name="ศจพ.เวอ๊อฟไร้" sheetId="28" r:id="rId1"/>
    <sheet name="ศจพ.จ.,อ." sheetId="27" r:id="rId2"/>
    <sheet name="OVC " sheetId="26" r:id="rId3"/>
    <sheet name="OVC(พัฒนาและติดตาม)" sheetId="25" r:id="rId4"/>
    <sheet name="จริยธรรม" sheetId="21" r:id="rId5"/>
    <sheet name="ไทยช่วยไทย" sheetId="20" r:id="rId6"/>
    <sheet name="กองทุนแม่" sheetId="19" r:id="rId7"/>
    <sheet name="ทุนชุมชน (สำนักดี)" sheetId="18" r:id="rId8"/>
    <sheet name="ประชุมคณะกรรมการทุนชุมชน" sheetId="23" r:id="rId9"/>
    <sheet name="กลุ่มออมทรัพย์ SSG" sheetId="17" r:id="rId10"/>
    <sheet name="สัมมาชีพประชารัฐ" sheetId="14" r:id="rId11"/>
    <sheet name="สัมมาชีพ " sheetId="22" r:id="rId12"/>
    <sheet name="บูรณาการแผนชุมชน(สัมมาชีพ)" sheetId="11" r:id="rId13"/>
    <sheet name="สารสนเทศ" sheetId="9" r:id="rId14"/>
    <sheet name="จปฐ (จัดเก็บบันทึก)" sheetId="8" r:id="rId15"/>
    <sheet name="จปฐ (เตรียมความพร้อม)" sheetId="1" r:id="rId16"/>
    <sheet name="Sheet1" sheetId="29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9" l="1"/>
  <c r="B13" i="29"/>
  <c r="B12" i="29"/>
  <c r="B11" i="29"/>
  <c r="B10" i="29"/>
  <c r="B9" i="29"/>
  <c r="D14" i="29"/>
  <c r="D13" i="29"/>
  <c r="D12" i="29"/>
  <c r="D11" i="29"/>
  <c r="D10" i="29"/>
  <c r="D9" i="29"/>
  <c r="D8" i="29"/>
  <c r="M12" i="20" l="1"/>
  <c r="M13" i="20"/>
  <c r="M14" i="20"/>
  <c r="M15" i="20"/>
  <c r="M11" i="20"/>
  <c r="B9" i="23"/>
  <c r="B7" i="29"/>
  <c r="B6" i="29"/>
  <c r="D5" i="29"/>
  <c r="B5" i="29"/>
  <c r="K17" i="20"/>
  <c r="I11" i="26"/>
  <c r="P13" i="1"/>
  <c r="P14" i="1"/>
  <c r="P15" i="1"/>
  <c r="P16" i="1"/>
  <c r="P17" i="1"/>
  <c r="P18" i="1"/>
  <c r="P12" i="1"/>
  <c r="O13" i="8"/>
  <c r="O14" i="8"/>
  <c r="O15" i="8"/>
  <c r="O16" i="8"/>
  <c r="O17" i="8"/>
  <c r="O18" i="8"/>
  <c r="O12" i="8"/>
  <c r="N12" i="9"/>
  <c r="I12" i="11"/>
  <c r="I13" i="11"/>
  <c r="I14" i="11"/>
  <c r="I15" i="11"/>
  <c r="I16" i="11"/>
  <c r="I17" i="11"/>
  <c r="I11" i="11"/>
  <c r="I12" i="22"/>
  <c r="I13" i="22"/>
  <c r="I14" i="22"/>
  <c r="I15" i="22"/>
  <c r="I16" i="22"/>
  <c r="I11" i="22"/>
  <c r="J17" i="20"/>
  <c r="H16" i="14" l="1"/>
  <c r="L14" i="28" l="1"/>
  <c r="C18" i="28"/>
  <c r="E18" i="28"/>
  <c r="I18" i="28"/>
  <c r="K18" i="28"/>
  <c r="L16" i="28"/>
  <c r="L15" i="28"/>
  <c r="L13" i="28"/>
  <c r="L12" i="28"/>
  <c r="L11" i="28"/>
  <c r="J18" i="28"/>
  <c r="H18" i="28"/>
  <c r="F11" i="27"/>
  <c r="P11" i="27" s="1"/>
  <c r="N18" i="27"/>
  <c r="O18" i="27"/>
  <c r="P14" i="27"/>
  <c r="K14" i="27"/>
  <c r="K15" i="27"/>
  <c r="P15" i="27" s="1"/>
  <c r="K16" i="27"/>
  <c r="P16" i="27" s="1"/>
  <c r="K17" i="27"/>
  <c r="P17" i="27" s="1"/>
  <c r="K13" i="27"/>
  <c r="P13" i="27" s="1"/>
  <c r="K12" i="27"/>
  <c r="P12" i="27" s="1"/>
  <c r="J18" i="27"/>
  <c r="H18" i="27"/>
  <c r="D18" i="18"/>
  <c r="E18" i="18"/>
  <c r="G11" i="14"/>
  <c r="G16" i="14" s="1"/>
  <c r="F13" i="22"/>
  <c r="F14" i="22"/>
  <c r="F15" i="22"/>
  <c r="F16" i="22"/>
  <c r="F12" i="22"/>
  <c r="F11" i="22"/>
  <c r="F18" i="22" s="1"/>
  <c r="E18" i="22"/>
  <c r="D18" i="22"/>
  <c r="B18" i="22"/>
  <c r="F19" i="11"/>
  <c r="E19" i="11"/>
  <c r="G19" i="1"/>
  <c r="F19" i="1"/>
  <c r="I19" i="8"/>
  <c r="J19" i="8"/>
  <c r="D19" i="1"/>
  <c r="E19" i="1"/>
  <c r="J19" i="1"/>
  <c r="G17" i="19"/>
  <c r="C19" i="11"/>
  <c r="B18" i="27"/>
  <c r="C18" i="27"/>
  <c r="D18" i="27"/>
  <c r="E18" i="27"/>
  <c r="L18" i="27"/>
  <c r="M18" i="27"/>
  <c r="C17" i="25"/>
  <c r="F17" i="25"/>
  <c r="F17" i="26"/>
  <c r="E17" i="26"/>
  <c r="E17" i="25"/>
  <c r="C18" i="20"/>
  <c r="D18" i="20"/>
  <c r="G14" i="19"/>
  <c r="G15" i="19"/>
  <c r="G16" i="19"/>
  <c r="G13" i="19"/>
  <c r="G12" i="19"/>
  <c r="D19" i="19"/>
  <c r="B14" i="23"/>
  <c r="C14" i="23"/>
  <c r="D14" i="23"/>
  <c r="E14" i="23"/>
  <c r="F14" i="23"/>
  <c r="C16" i="14"/>
  <c r="E16" i="14"/>
  <c r="F16" i="14"/>
  <c r="H11" i="14"/>
  <c r="L17" i="8"/>
  <c r="L16" i="8"/>
  <c r="L13" i="8"/>
  <c r="F18" i="8"/>
  <c r="L18" i="8" s="1"/>
  <c r="F17" i="8"/>
  <c r="F16" i="8"/>
  <c r="F15" i="8"/>
  <c r="L15" i="8" s="1"/>
  <c r="F14" i="8"/>
  <c r="L14" i="8" s="1"/>
  <c r="F13" i="8"/>
  <c r="E19" i="8"/>
  <c r="D19" i="8"/>
  <c r="M12" i="1"/>
  <c r="J12" i="1"/>
  <c r="H12" i="9"/>
  <c r="H17" i="9" s="1"/>
  <c r="J17" i="9"/>
  <c r="M19" i="1"/>
  <c r="L19" i="1"/>
  <c r="K19" i="1"/>
  <c r="H19" i="1"/>
  <c r="I19" i="1"/>
  <c r="E19" i="19"/>
  <c r="C18" i="22"/>
  <c r="F19" i="19"/>
  <c r="E18" i="21"/>
  <c r="D18" i="21"/>
  <c r="E18" i="20"/>
  <c r="F18" i="20"/>
  <c r="C19" i="19"/>
  <c r="G17" i="9"/>
  <c r="C17" i="9"/>
  <c r="B17" i="9"/>
  <c r="K19" i="8"/>
  <c r="C19" i="8"/>
  <c r="G19" i="8"/>
  <c r="H19" i="8"/>
  <c r="B19" i="8"/>
  <c r="B19" i="1"/>
  <c r="C19" i="1"/>
  <c r="L18" i="28" l="1"/>
  <c r="L19" i="8"/>
  <c r="P18" i="27"/>
  <c r="F18" i="27"/>
  <c r="F19" i="8"/>
  <c r="K18" i="27"/>
  <c r="G19" i="19"/>
  <c r="K12" i="9"/>
  <c r="K17" i="9" s="1"/>
</calcChain>
</file>

<file path=xl/sharedStrings.xml><?xml version="1.0" encoding="utf-8"?>
<sst xmlns="http://schemas.openxmlformats.org/spreadsheetml/2006/main" count="707" uniqueCount="181">
  <si>
    <t>แผนงานพื้นฐานด้านการแก่ไขปัญหาความยากจน ลดความเหลื่อมล้ำ และสร้างการเติบโตจากภายใน</t>
  </si>
  <si>
    <t>ผลผลิตเสริมสร้างขีดความสามารถของชุมชนในการบริหารจัดการข้อมูลเพื่อการพัฒนาชุมชน</t>
  </si>
  <si>
    <t>กิจกรรมหลักบริหารการจัดเก็บและใช้ประโยชน์ข้อมูลเพื่อการพัฒนาชุมชน</t>
  </si>
  <si>
    <t>กิจกรรมย่อยการจัดเก็บและการใช้ประโยชน์ข้อมูลเพื่อการพัฒนาชุมชน</t>
  </si>
  <si>
    <t>การบริหารการจัดเก็บและใช้ประโยชน์ข้อมูลความจำเป็นพื้นฐาน (จปฐ.)</t>
  </si>
  <si>
    <t>ดำเนินการระดับ จังหวัด</t>
  </si>
  <si>
    <t>ไตรมาส 1</t>
  </si>
  <si>
    <t>ประชุมเชิงปฏิบัติการ</t>
  </si>
  <si>
    <t>ดำเนินการระดับ อำเภอ</t>
  </si>
  <si>
    <t>ฝึกอบรมผู้บันทึกข้อมูลเรื่อง</t>
  </si>
  <si>
    <t>การใช้โปรแกรมบันทึกและประมวลผลข้อมูล จปฐ.</t>
  </si>
  <si>
    <t>รวมงบประมาณทั้งสิ้น (บาท)</t>
  </si>
  <si>
    <t>ครั้ง</t>
  </si>
  <si>
    <t>งบประมาณ</t>
  </si>
  <si>
    <t>คน</t>
  </si>
  <si>
    <t>จังหวัดสิงห์บุรี</t>
  </si>
  <si>
    <t xml:space="preserve"> -</t>
  </si>
  <si>
    <t>อำเภอเมืองสิงห์บุรี</t>
  </si>
  <si>
    <t xml:space="preserve">อำเภออินทร์บุรี </t>
  </si>
  <si>
    <t>อำเภอค่ายบางระจัน</t>
  </si>
  <si>
    <t>อำเภอบางระจัน</t>
  </si>
  <si>
    <t>อำเภอพรหมบุรี</t>
  </si>
  <si>
    <t>อำเภอท่าช้าง</t>
  </si>
  <si>
    <t>รวม</t>
  </si>
  <si>
    <t xml:space="preserve">จัดเก็บข้อมูลความจำเป็นพื้นฐาน (จปฐ.) </t>
  </si>
  <si>
    <t>การตรวจสอบคุณภาพและมาตรฐานการจัดเก็บข้อมูล จปฐ.</t>
  </si>
  <si>
    <t>ไตรมาส 2</t>
  </si>
  <si>
    <t xml:space="preserve">ค่าบีนทึกและประมวลผลข้อมูล จปฐ. </t>
  </si>
  <si>
    <t>การตรวจสอบคุณภาพและมาตรฐานการจัดเก็บข้อมูล จปฐ.ระดับอำเภอ</t>
  </si>
  <si>
    <t>การตรวจสอบคุณภาพและมาตรฐานการจัดเก็บข้อมูล จปฐ.ระดับจังหวัด</t>
  </si>
  <si>
    <t>เล่ม</t>
  </si>
  <si>
    <t>อำเภอ</t>
  </si>
  <si>
    <t>จังหวัด</t>
  </si>
  <si>
    <t>ค่าจัดเก็บข้อมูล จปฐ.</t>
  </si>
  <si>
    <t>ดำเนินการระดับอำเภอ</t>
  </si>
  <si>
    <t>แผนงานบูรณาการพัฒนาเศรษฐกิจฐานรากและชุมชนเข้มแข็ง</t>
  </si>
  <si>
    <t>โครงการสร้างสัมมาชีพชุมชนตามหลักปรัชญาของเศรษฐกิจพอเพียง</t>
  </si>
  <si>
    <t>กิจกรรมหลักบูรณาการแผนชุมชนระดับตำบล</t>
  </si>
  <si>
    <t>ตำบล</t>
  </si>
  <si>
    <t>แผนงานบูรณาการพัฒนาเศรษฐกิจฐารรากและชุมชนเข้มแข็ง</t>
  </si>
  <si>
    <t>กิจกรรมหลักสร้างและพัฒนาผู้นำสัมมาชีพชุมชนตามหลักปรัชญาของเศรษฐกิจพอเพียง</t>
  </si>
  <si>
    <t>ดำเนินการระดับจังหวัด</t>
  </si>
  <si>
    <t>แห่ง</t>
  </si>
  <si>
    <t>หมู่บ้าน</t>
  </si>
  <si>
    <t>โครงการส่งเสริมการบริหารจัดการการเงินชุมชน</t>
  </si>
  <si>
    <t>กิจกรรมหลักส่งเสริมการดำเนินงานสถาบันการจัดการเงินทุนชุมชน</t>
  </si>
  <si>
    <t>กิจกรรมย่อยส่งเสริมการบริหารจัดการหนี้</t>
  </si>
  <si>
    <t>กลุ่มออมทรัพย์เพื่อการผลิต</t>
  </si>
  <si>
    <t>กลุ่ม</t>
  </si>
  <si>
    <t>รวมงบประมาณทั้งสิ้น</t>
  </si>
  <si>
    <t>กิจกรรมย่อยกองทุนแม่ของแผ่นดิน</t>
  </si>
  <si>
    <t>กิจกรรมประชุมเชิงปฏิบัติการ</t>
  </si>
  <si>
    <t>คณะกรรมการกองทุนแม่ของแผ่นดิน</t>
  </si>
  <si>
    <t>รุ่น</t>
  </si>
  <si>
    <t xml:space="preserve">กิจกรรมประชุมเชิงปฏิบัติการ </t>
  </si>
  <si>
    <t>คณะกรรมการหมู่บ้านต้นกล้ากองทุนแม่ของแผ่นดิน</t>
  </si>
  <si>
    <t>กิจกรรมย่อยส่งเสริมการจัดตั้งสถาบันการจัดการเงินทุนชุมชน</t>
  </si>
  <si>
    <t>รายละเอียดการโอนจัดสรรงบประมาณกิจกรรมตายุทธศาสตร์กรมการพัฒนาชุมชน ประจำปีงบประมาณ พ.ศ. 2561</t>
  </si>
  <si>
    <t>ประชุมเชิงปฏิบัติการเจ้าหน้าที่</t>
  </si>
  <si>
    <t>ผู้รับผิดชอบการจัดเก็บ จปฐ. ระดับอำเภอ</t>
  </si>
  <si>
    <t xml:space="preserve"> การเตรียมความพร้อมการจัดเก็บข้อมูลความจำเป็นพื้นฐาน (จปฐ.) ประจำปี 2561</t>
  </si>
  <si>
    <t>รวมงบประมาณ</t>
  </si>
  <si>
    <t>(บาท)</t>
  </si>
  <si>
    <t xml:space="preserve">รวมงบประมาณ </t>
  </si>
  <si>
    <t>การเผยแพร่และส่งเสริมการใช้ประโยชน์จากข้อมูล จปฐ.</t>
  </si>
  <si>
    <t>รณรงค์และเชิญชวนการจัดเก็บ</t>
  </si>
  <si>
    <t>ข้อมูล จปฐ.ระดับจังหวัด</t>
  </si>
  <si>
    <t>ข้อมูล จปฐ. ระดับจังหวัด</t>
  </si>
  <si>
    <t>ประชุมคณะทำงานบริหารการจัดเก็บ</t>
  </si>
  <si>
    <t>ผู้จัดจัดเก็บ จปฐ.ประจำปี 2561</t>
  </si>
  <si>
    <t>ทั้งสิ้น (บาท)</t>
  </si>
  <si>
    <t>รวมงบประมาณ(บาท)</t>
  </si>
  <si>
    <t>การบริหารจัดการสารสนเทศชุมชนเพื่อการพัฒนาเศรษฐกิจชุมชน และคุณภาพชีวิต</t>
  </si>
  <si>
    <t>รวมงบประมาณ (บาท)</t>
  </si>
  <si>
    <t>การเสริมสร้างประสิทธิภาพเครือข่ายอินเทอร์เน็ตกรมการพัฒนาชุมชน</t>
  </si>
  <si>
    <t>ประกวดหมู่บ้านสารสนเทศชุมชนดีเด่น เพื่อการพัฒนาเศรษฐกิจชุมชนและคุณภาพชีวิต</t>
  </si>
  <si>
    <t>ประชุมเชิงปฏิบัติการการจัดทำสารสนเทศสัมมาชีพชุมชนระดับจังหวัด</t>
  </si>
  <si>
    <t>การจัดทำสารสนเทศตำบลต้นแบบ เพื่อการพัฒนาคุณภาพชีวิต</t>
  </si>
  <si>
    <t>อำเภอ/รุ่น/คน</t>
  </si>
  <si>
    <t xml:space="preserve">  6/1/43</t>
  </si>
  <si>
    <t>บูรณาการแผนชุมชนระดับตำบลสร้างสัมมาชีพชุมชน</t>
  </si>
  <si>
    <t>กิจกรรมหลักบริหารการจัดเก็บและใช้ประโยชน์ข้อมูลเพื่อการพัฒนาชุมชน   กิจกรรมย่อยการจัดเก็บและการใช้ประโยชน์ข้อมูลเพื่อการพัฒนาชุมชน</t>
  </si>
  <si>
    <t>ขยายผลการสร้างครัวเรือนสัมมาชีพชุมชน (หมู่บ้านเดิม)</t>
  </si>
  <si>
    <t xml:space="preserve"> - </t>
  </si>
  <si>
    <t>ขับเคลื่อนสัมมาชีพชุมชนตามแนวทางประชารัฐ</t>
  </si>
  <si>
    <t>สนับสนุนการขับเคลื่อนการพัฒนาเศรษฐกิจฐานรากและประชารัฐ</t>
  </si>
  <si>
    <t>ส่งเสริมการออมด้วยการจัดตั้ง</t>
  </si>
  <si>
    <t>การพัฒนาศักยภาพคณะทำงานจัดการกองทุนชุมชน</t>
  </si>
  <si>
    <t>เพิ่มศักยภาพกลุ่มออมทรัพย์เพื่อการผลิตสู่ระดับมาตรฐาน</t>
  </si>
  <si>
    <t>SMART Saving Group (SSG)</t>
  </si>
  <si>
    <t>งบประมาณ (บาท)</t>
  </si>
  <si>
    <t>ทะเบียนการจัดสรรงบประมาณกิจกรรมตายุทธศาสตร์กรมการพัฒนาชุมชน ประจำปีงบประมาณ พ.ศ. 2561</t>
  </si>
  <si>
    <t>ประชุมเชิงปฏิบัติการคณะทำงานจัดการทุนชุมชน</t>
  </si>
  <si>
    <t>สนับสนันการดำเนินงานบริหารจัดการกองทุนชุมชน</t>
  </si>
  <si>
    <t>พัฒนาและเพิ่มประสิทธิภาพคณะทำงานจัดการกองทุนชุมชน</t>
  </si>
  <si>
    <t>กิจกรรมย่อยส่งเสริมการบริหารจัดการหนี้และหนุนเสริมสัมมาชีพ</t>
  </si>
  <si>
    <t>ศูนย์จัดการกองทุนชุมชนบริหารจัดการหนี้      "สำนึกดี แผนดี บริหารหนี้ได้"</t>
  </si>
  <si>
    <t>โครงการส่งเสริมช่องทางการตลาดผลิตภัณฑ์ชุมชน</t>
  </si>
  <si>
    <t>กิจกรรมหลักส่งเสริมและพัฒนาช่องทางการตลาด</t>
  </si>
  <si>
    <t>กิจกรรมย่อยส่งเสริมช่องทางการตลาด</t>
  </si>
  <si>
    <t>กิจกรรมย่อยสนับสนุนการขับเคลื่อนยุทธศาสตร์กรมการพัฒนาชุมชน</t>
  </si>
  <si>
    <t>เสริมสร้างจริยธรรมข้าราชการกรมการพัฒนาชุมชน ประจำปี 2561</t>
  </si>
  <si>
    <t>โครงการ</t>
  </si>
  <si>
    <t>รวมงบประมาณทั้งสิ้น(บาท)</t>
  </si>
  <si>
    <t>เวทีสร้างการมีส่วนร่วมในพื้นที่</t>
  </si>
  <si>
    <t>ค้นหาและสร้างมูลค่าเพิ่มจากอัตลักษณ์ และ DNA ชุมชน</t>
  </si>
  <si>
    <t>ชุมชน/หมู่บ้าน</t>
  </si>
  <si>
    <t>พรหมบุรี</t>
  </si>
  <si>
    <t>ค่ายบางระจุน</t>
  </si>
  <si>
    <t>เมืองสิงห์บุรี</t>
  </si>
  <si>
    <t>พัฒนาประสิทธิภาพการท่องเที่ยวโดยชุมชน</t>
  </si>
  <si>
    <t>ติดตามสนับสนุนการดำเนินงานโดยจังหวัด</t>
  </si>
  <si>
    <t>วัน</t>
  </si>
  <si>
    <t>แผนงานบูรณาการเสริมสร้างความเข้มแข็งและยั่งยืนให้กับเศรษฐกิจภายในประเทศ</t>
  </si>
  <si>
    <t>แนวทางเพิ่มศักยภาพภาคการท่องเที่ยวและบริการ (ภาคกลาง)</t>
  </si>
  <si>
    <t>โครงการพัฒนาและส่งเสริมการท่องเที่ยวเชิงธรรชาติ นิเวศและอนุรักษ์</t>
  </si>
  <si>
    <t>กิจกรรมหลักพัฒนาคุณภาพการบริหาร รูปแบบกิจกรรมและบุคลากรด้านการท่องเที่ยวเชิงธรรมชาติ นิเวศและอนุรักษ์</t>
  </si>
  <si>
    <t xml:space="preserve">กิจกรรมหลักสานพลังประชารัฐพัฒนาการท่องเที่ยวโดยชุมชนการส่งเสริมช่องทางการตลาดการท่องเที่ยว </t>
  </si>
  <si>
    <t>และการดำเนินการขยายผลและติดตามการดำเนินงาน</t>
  </si>
  <si>
    <t>สร้างความตระหนักและการรับรู้</t>
  </si>
  <si>
    <t>ส่งเสริมและสนับสนุนกลไกการขับเคลื่อนระดับพื้นที่</t>
  </si>
  <si>
    <t>พัฒนาทีมสนับสนุนการขับเคลื่อนกิจกรรม การน้อมนำหลักปรัชญาของเศรษฐกิจพอเพียงไปสู่การปฏิบัติ</t>
  </si>
  <si>
    <t>ประชุมเชิงปฏิบัติการทีมสนับสนุนการขับเคลื่อน กิจกรรมน้อมนำหลักปรัชญาของเศรษฐกิจพอเพียง ไปสู่การปฏิบัติระดับจังหวัด</t>
  </si>
  <si>
    <t>ประชุมทีมครูฝึกระดับตำบล</t>
  </si>
  <si>
    <t>โครงการพัฒนาและส่งเสริมการท่องเที่ยวเชิงธรรชาติ นิเวศและอนุรักษ์  กิจกรรมหลักพัฒนาคุณภาพการบริหาร รูปแบบกิจกรรมและบุคลากรด้านการท่องเที่ยวเชิงธรรมชาติ นิเวศและอนุรักษ์</t>
  </si>
  <si>
    <t>แผนงานบูรณาการเสริมสร้างความเข้มแข็งและยั่งยืนให้กับเศรษฐกิจภายในประเทศ แนวทางเพิ่มศักยภาพภาคการท่องเที่ยวและบริการ (ภาคกลาง)</t>
  </si>
  <si>
    <t>ประชุมคณะกรรมการบริหารศูนย์อำนวยการปฏิบัติการขจัดความยากจนและพัฒนาชนบทตามหลักปรัชญาของเศรษฐกิจพอเพียงระดับอำเภอ (ศจพ.อ.)</t>
  </si>
  <si>
    <t>ประชุมคณะกรรมการบริหารศูนย์อำนวยการปฏิบัติการขจัดความยากจนและพัฒนาชนบทตามหลักปรัชญาของเศรษฐกิจพอเพียงระดับจังหวัด (ศจพ.จ.)</t>
  </si>
  <si>
    <t>โครงการพัฒนาและและยกระดับความเป็นอยู่ของประชาชน   กิจกรรมหลักพัฒนาและยกคุณภาพชีวิต</t>
  </si>
  <si>
    <t>ฝึกอบรมถ่ายทอดความรู้สู่ประชาชน</t>
  </si>
  <si>
    <t>การนำไปปฏิบัติจนเป็นวิถีชีวิต</t>
  </si>
  <si>
    <t>หมู่บ้าน/ชุมชนประกาศตนเอง</t>
  </si>
  <si>
    <t>จัดเวทีประชาคมถอดบทเรียนและประกาศตนเองของหมู่บ้าน/ชุมชน</t>
  </si>
  <si>
    <t>จัดเวทีประชาคมทบทวนข้อมูล/ปัญญหาชุมชน กำหนดกรอบชีวิตและความต้องการ (ทบทวน Mindset)</t>
  </si>
  <si>
    <t>จัดเวทีประชาคมตั้งปณิธานและสัญญาประชาคม (Civit society)</t>
  </si>
  <si>
    <t>สนับสนุนกิจกรรมตามแผนชีวิตของครัวเรือนยากจน</t>
  </si>
  <si>
    <t>ประชุมเชิงปฏิบัติการคณะกรรมการ ศูนย์ประสานงานองค์การชุมชนระดับจังหวัด (ศอช.จ.)</t>
  </si>
  <si>
    <t>ประชุมเชิงปฏิบัติการ"เสริมสร้างความตระหนักในการรักษาความมั่นคงปลอดภัยด้านสนเทศ (Information Security Awareness" ระดับจังหวัด</t>
  </si>
  <si>
    <t>ดำเนินการระดับ หมู่บ้าน</t>
  </si>
  <si>
    <t xml:space="preserve">  1/50 คน</t>
  </si>
  <si>
    <t>รุ่น/คน</t>
  </si>
  <si>
    <t xml:space="preserve">  1/39 คน</t>
  </si>
  <si>
    <t xml:space="preserve">  1/43 คน</t>
  </si>
  <si>
    <t xml:space="preserve">  1/35 คน</t>
  </si>
  <si>
    <t xml:space="preserve">  1/23 คน</t>
  </si>
  <si>
    <t>1.เมือง  จำนวน 50 กองทุน</t>
  </si>
  <si>
    <t>2.อินทร์บุรี  จำนวน 50 กองทุน</t>
  </si>
  <si>
    <t>3.ค่ายบางระจัน  จำนวน 39 กองทุน</t>
  </si>
  <si>
    <t>4.บางระจัน  จำนวน 43 กองทุน</t>
  </si>
  <si>
    <t>หมายเหตุ</t>
  </si>
  <si>
    <t>5.พรหมบุรี  จำนวน 35 กองทุน</t>
  </si>
  <si>
    <t>6.ท่าช้าง  จำนวน 23 กองทุน</t>
  </si>
  <si>
    <t>5 ตำบล</t>
  </si>
  <si>
    <t>8 ตำบล</t>
  </si>
  <si>
    <t>6 ตำบล</t>
  </si>
  <si>
    <t>3 ตำบล</t>
  </si>
  <si>
    <t>ค่ายบางระจัน</t>
  </si>
  <si>
    <t>ตลาดนัดชุมชน ไทยช่วยไทย คนไทยยิ้มได้</t>
  </si>
  <si>
    <t>กลุ่มงานส่งเสริมการพัฒนาชุมชน</t>
  </si>
  <si>
    <t>ส่งเสริม</t>
  </si>
  <si>
    <t>อำนวยการ</t>
  </si>
  <si>
    <t>ยุทธ</t>
  </si>
  <si>
    <t>สารสนเทศ</t>
  </si>
  <si>
    <t>สาร</t>
  </si>
  <si>
    <t>ม</t>
  </si>
  <si>
    <t>อ</t>
  </si>
  <si>
    <t>ท</t>
  </si>
  <si>
    <t>บ</t>
  </si>
  <si>
    <t>ค</t>
  </si>
  <si>
    <t>กลุ่มงานยุทธศาสตร์การพัฒนาชุมชน</t>
  </si>
  <si>
    <t>กลุ่มงานสารสนเทศการพัฒนาชุมชน</t>
  </si>
  <si>
    <t>ฝ่ายอำนวยการ</t>
  </si>
  <si>
    <t>สพอ.เมืองสิงห์บุรี</t>
  </si>
  <si>
    <t>สพอ.อินบุรี</t>
  </si>
  <si>
    <t>สพอ.บางระจัน</t>
  </si>
  <si>
    <t>สพอ.ค่ายบางระจัน</t>
  </si>
  <si>
    <t>สพอ.พรหมบุรี</t>
  </si>
  <si>
    <t>สพอ.ท่าช้าง</t>
  </si>
  <si>
    <t>โครงการ/กิจกรรม (จำนวน)</t>
  </si>
  <si>
    <t>ดำเนินการแล้ว</t>
  </si>
  <si>
    <t>อยู่ระหว่างดำเนินการ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</si>
</sst>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_-* #,##0_-;\-* #,##0_-;_-* &quot;-&quot;??_-;_-@_-"/>
  </numFmts>
  <fonts count="16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4"/>
      <color theme="1"/>
      <name val="TH Sarabun New"/>
      <family val="2"/>
    </font>
    <font>
      <sz val="14"/>
      <color rgb="FFFF0000"/>
      <name val="TH SarabunIT๙"/>
      <family val="2"/>
    </font>
    <font>
      <sz val="10"/>
      <color theme="1"/>
      <name val="TH Sarabun New"/>
      <family val="2"/>
    </font>
    <font>
      <sz val="12"/>
      <color theme="1"/>
      <name val="TH Sarabun New"/>
      <family val="2"/>
    </font>
    <font>
      <sz val="16"/>
      <color theme="1"/>
      <name val="TH SarabunIT๙"/>
      <family val="2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name val="TH SarabunIT๙"/>
      <family val="2"/>
    </font>
    <font>
      <b/>
      <u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24" xfId="0" applyFont="1" applyBorder="1"/>
    <xf numFmtId="0" fontId="3" fillId="0" borderId="25" xfId="0" applyFont="1" applyBorder="1"/>
    <xf numFmtId="188" fontId="3" fillId="0" borderId="13" xfId="1" applyNumberFormat="1" applyFont="1" applyBorder="1" applyAlignment="1">
      <alignment horizontal="center"/>
    </xf>
    <xf numFmtId="188" fontId="3" fillId="0" borderId="20" xfId="1" applyNumberFormat="1" applyFont="1" applyBorder="1" applyAlignment="1">
      <alignment horizontal="center"/>
    </xf>
    <xf numFmtId="188" fontId="3" fillId="0" borderId="16" xfId="1" applyNumberFormat="1" applyFont="1" applyBorder="1" applyAlignment="1">
      <alignment horizontal="center"/>
    </xf>
    <xf numFmtId="188" fontId="3" fillId="0" borderId="16" xfId="1" applyNumberFormat="1" applyFont="1" applyBorder="1"/>
    <xf numFmtId="188" fontId="3" fillId="0" borderId="21" xfId="1" applyNumberFormat="1" applyFont="1" applyBorder="1"/>
    <xf numFmtId="188" fontId="3" fillId="0" borderId="22" xfId="1" applyNumberFormat="1" applyFont="1" applyBorder="1"/>
    <xf numFmtId="0" fontId="5" fillId="0" borderId="0" xfId="0" applyFont="1" applyAlignment="1">
      <alignment horizontal="center"/>
    </xf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188" fontId="3" fillId="0" borderId="21" xfId="1" applyNumberFormat="1" applyFont="1" applyBorder="1" applyAlignment="1">
      <alignment horizontal="center"/>
    </xf>
    <xf numFmtId="188" fontId="1" fillId="0" borderId="0" xfId="0" applyNumberFormat="1" applyFont="1"/>
    <xf numFmtId="188" fontId="6" fillId="0" borderId="16" xfId="1" applyNumberFormat="1" applyFont="1" applyBorder="1" applyAlignment="1">
      <alignment horizontal="center"/>
    </xf>
    <xf numFmtId="188" fontId="6" fillId="0" borderId="19" xfId="1" applyNumberFormat="1" applyFont="1" applyBorder="1"/>
    <xf numFmtId="188" fontId="6" fillId="0" borderId="16" xfId="1" applyNumberFormat="1" applyFont="1" applyBorder="1"/>
    <xf numFmtId="188" fontId="6" fillId="0" borderId="21" xfId="1" applyNumberFormat="1" applyFont="1" applyBorder="1"/>
    <xf numFmtId="188" fontId="6" fillId="0" borderId="26" xfId="1" applyNumberFormat="1" applyFont="1" applyBorder="1"/>
    <xf numFmtId="188" fontId="3" fillId="0" borderId="1" xfId="1" applyNumberFormat="1" applyFont="1" applyBorder="1"/>
    <xf numFmtId="0" fontId="3" fillId="0" borderId="28" xfId="0" applyFont="1" applyBorder="1"/>
    <xf numFmtId="188" fontId="6" fillId="0" borderId="15" xfId="1" applyNumberFormat="1" applyFont="1" applyBorder="1"/>
    <xf numFmtId="188" fontId="6" fillId="0" borderId="7" xfId="1" applyNumberFormat="1" applyFont="1" applyBorder="1"/>
    <xf numFmtId="188" fontId="3" fillId="0" borderId="29" xfId="1" applyNumberFormat="1" applyFont="1" applyBorder="1"/>
    <xf numFmtId="188" fontId="3" fillId="0" borderId="12" xfId="1" applyNumberFormat="1" applyFont="1" applyBorder="1"/>
    <xf numFmtId="17" fontId="1" fillId="0" borderId="0" xfId="0" applyNumberFormat="1" applyFont="1"/>
    <xf numFmtId="188" fontId="3" fillId="0" borderId="27" xfId="1" applyNumberFormat="1" applyFont="1" applyBorder="1" applyAlignment="1">
      <alignment horizontal="center"/>
    </xf>
    <xf numFmtId="0" fontId="1" fillId="0" borderId="21" xfId="0" applyFont="1" applyBorder="1"/>
    <xf numFmtId="188" fontId="1" fillId="0" borderId="21" xfId="0" applyNumberFormat="1" applyFont="1" applyBorder="1"/>
    <xf numFmtId="0" fontId="1" fillId="0" borderId="24" xfId="0" applyFont="1" applyBorder="1"/>
    <xf numFmtId="0" fontId="1" fillId="0" borderId="26" xfId="0" applyFont="1" applyBorder="1"/>
    <xf numFmtId="188" fontId="3" fillId="0" borderId="4" xfId="1" applyNumberFormat="1" applyFont="1" applyBorder="1" applyAlignment="1">
      <alignment horizontal="center"/>
    </xf>
    <xf numFmtId="188" fontId="6" fillId="0" borderId="19" xfId="1" applyNumberFormat="1" applyFont="1" applyBorder="1" applyAlignment="1">
      <alignment horizontal="center"/>
    </xf>
    <xf numFmtId="188" fontId="6" fillId="0" borderId="21" xfId="1" applyNumberFormat="1" applyFont="1" applyBorder="1" applyAlignment="1">
      <alignment horizontal="center"/>
    </xf>
    <xf numFmtId="0" fontId="3" fillId="0" borderId="31" xfId="0" applyFont="1" applyBorder="1"/>
    <xf numFmtId="188" fontId="6" fillId="0" borderId="29" xfId="1" applyNumberFormat="1" applyFont="1" applyBorder="1" applyAlignment="1">
      <alignment horizontal="center"/>
    </xf>
    <xf numFmtId="188" fontId="6" fillId="0" borderId="29" xfId="1" applyNumberFormat="1" applyFont="1" applyBorder="1"/>
    <xf numFmtId="188" fontId="3" fillId="0" borderId="1" xfId="1" applyNumberFormat="1" applyFont="1" applyBorder="1" applyAlignment="1">
      <alignment horizontal="center"/>
    </xf>
    <xf numFmtId="0" fontId="5" fillId="0" borderId="0" xfId="0" applyFont="1" applyAlignment="1"/>
    <xf numFmtId="0" fontId="3" fillId="0" borderId="2" xfId="0" applyFont="1" applyBorder="1" applyAlignment="1">
      <alignment horizontal="center"/>
    </xf>
    <xf numFmtId="49" fontId="3" fillId="0" borderId="13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88" fontId="3" fillId="0" borderId="2" xfId="1" applyNumberFormat="1" applyFont="1" applyBorder="1" applyAlignment="1">
      <alignment horizontal="center"/>
    </xf>
    <xf numFmtId="188" fontId="3" fillId="0" borderId="10" xfId="1" applyNumberFormat="1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4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5" fillId="0" borderId="6" xfId="0" applyFont="1" applyBorder="1" applyAlignment="1"/>
    <xf numFmtId="0" fontId="1" fillId="0" borderId="1" xfId="0" applyFont="1" applyBorder="1"/>
    <xf numFmtId="0" fontId="7" fillId="0" borderId="14" xfId="0" applyFont="1" applyBorder="1"/>
    <xf numFmtId="188" fontId="3" fillId="0" borderId="13" xfId="1" applyNumberFormat="1" applyFont="1" applyBorder="1" applyAlignment="1">
      <alignment horizontal="left" vertical="center"/>
    </xf>
    <xf numFmtId="188" fontId="3" fillId="0" borderId="2" xfId="1" applyNumberFormat="1" applyFont="1" applyBorder="1" applyAlignment="1">
      <alignment horizontal="left" vertical="center"/>
    </xf>
    <xf numFmtId="0" fontId="3" fillId="0" borderId="2" xfId="0" applyFont="1" applyBorder="1" applyAlignment="1"/>
    <xf numFmtId="0" fontId="3" fillId="0" borderId="3" xfId="0" applyFont="1" applyBorder="1" applyAlignment="1"/>
    <xf numFmtId="188" fontId="3" fillId="0" borderId="14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3" xfId="0" applyFont="1" applyBorder="1"/>
    <xf numFmtId="188" fontId="8" fillId="0" borderId="15" xfId="1" applyNumberFormat="1" applyFont="1" applyBorder="1"/>
    <xf numFmtId="0" fontId="8" fillId="0" borderId="15" xfId="0" applyFont="1" applyBorder="1"/>
    <xf numFmtId="188" fontId="8" fillId="0" borderId="7" xfId="1" applyNumberFormat="1" applyFont="1" applyBorder="1"/>
    <xf numFmtId="188" fontId="3" fillId="0" borderId="14" xfId="1" applyNumberFormat="1" applyFont="1" applyBorder="1" applyAlignment="1">
      <alignment horizontal="left" vertical="center"/>
    </xf>
    <xf numFmtId="0" fontId="5" fillId="0" borderId="10" xfId="0" applyFont="1" applyBorder="1" applyAlignment="1">
      <alignment horizontal="right"/>
    </xf>
    <xf numFmtId="0" fontId="11" fillId="0" borderId="13" xfId="0" applyFont="1" applyBorder="1"/>
    <xf numFmtId="0" fontId="11" fillId="0" borderId="14" xfId="0" applyFont="1" applyBorder="1"/>
    <xf numFmtId="0" fontId="11" fillId="0" borderId="14" xfId="0" applyFont="1" applyBorder="1" applyAlignment="1">
      <alignment horizontal="center" vertical="center"/>
    </xf>
    <xf numFmtId="0" fontId="11" fillId="0" borderId="1" xfId="0" applyFont="1" applyBorder="1"/>
    <xf numFmtId="188" fontId="11" fillId="0" borderId="14" xfId="0" applyNumberFormat="1" applyFont="1" applyBorder="1"/>
    <xf numFmtId="188" fontId="3" fillId="0" borderId="14" xfId="1" applyNumberFormat="1" applyFont="1" applyBorder="1" applyAlignment="1">
      <alignment horizontal="center" vertical="center"/>
    </xf>
    <xf numFmtId="188" fontId="3" fillId="0" borderId="13" xfId="1" applyNumberFormat="1" applyFont="1" applyBorder="1" applyAlignment="1">
      <alignment horizontal="center" vertical="center"/>
    </xf>
    <xf numFmtId="188" fontId="3" fillId="0" borderId="16" xfId="1" applyNumberFormat="1" applyFont="1" applyBorder="1" applyAlignment="1">
      <alignment horizontal="center" vertical="center"/>
    </xf>
    <xf numFmtId="188" fontId="11" fillId="0" borderId="1" xfId="0" applyNumberFormat="1" applyFont="1" applyBorder="1"/>
    <xf numFmtId="188" fontId="6" fillId="0" borderId="1" xfId="1" applyNumberFormat="1" applyFont="1" applyBorder="1"/>
    <xf numFmtId="188" fontId="6" fillId="0" borderId="12" xfId="1" applyNumberFormat="1" applyFont="1" applyBorder="1"/>
    <xf numFmtId="0" fontId="5" fillId="0" borderId="0" xfId="0" applyFont="1" applyBorder="1" applyAlignment="1">
      <alignment horizontal="center"/>
    </xf>
    <xf numFmtId="0" fontId="3" fillId="0" borderId="14" xfId="0" applyFont="1" applyBorder="1" applyAlignment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188" fontId="3" fillId="0" borderId="14" xfId="1" applyNumberFormat="1" applyFont="1" applyBorder="1" applyAlignment="1">
      <alignment horizontal="center" vertical="center" wrapText="1"/>
    </xf>
    <xf numFmtId="188" fontId="6" fillId="0" borderId="14" xfId="1" applyNumberFormat="1" applyFont="1" applyBorder="1" applyAlignment="1">
      <alignment horizontal="center"/>
    </xf>
    <xf numFmtId="0" fontId="13" fillId="0" borderId="2" xfId="0" applyFont="1" applyBorder="1" applyAlignment="1"/>
    <xf numFmtId="0" fontId="13" fillId="0" borderId="3" xfId="0" applyFont="1" applyBorder="1" applyAlignment="1"/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188" fontId="4" fillId="0" borderId="1" xfId="1" applyNumberFormat="1" applyFont="1" applyBorder="1"/>
    <xf numFmtId="188" fontId="4" fillId="0" borderId="1" xfId="1" applyNumberFormat="1" applyFont="1" applyBorder="1" applyAlignment="1">
      <alignment horizontal="center"/>
    </xf>
    <xf numFmtId="0" fontId="10" fillId="0" borderId="0" xfId="0" applyFont="1"/>
    <xf numFmtId="0" fontId="6" fillId="0" borderId="1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7" fontId="11" fillId="0" borderId="0" xfId="0" applyNumberFormat="1" applyFont="1"/>
    <xf numFmtId="17" fontId="11" fillId="0" borderId="16" xfId="0" applyNumberFormat="1" applyFont="1" applyBorder="1"/>
    <xf numFmtId="0" fontId="11" fillId="0" borderId="0" xfId="0" applyFont="1"/>
    <xf numFmtId="0" fontId="15" fillId="0" borderId="0" xfId="0" applyFont="1"/>
    <xf numFmtId="0" fontId="5" fillId="0" borderId="1" xfId="0" applyFont="1" applyBorder="1" applyAlignment="1">
      <alignment horizontal="center"/>
    </xf>
    <xf numFmtId="188" fontId="6" fillId="0" borderId="12" xfId="1" applyNumberFormat="1" applyFont="1" applyBorder="1" applyAlignment="1">
      <alignment horizontal="center"/>
    </xf>
    <xf numFmtId="188" fontId="3" fillId="0" borderId="16" xfId="1" applyNumberFormat="1" applyFont="1" applyBorder="1" applyAlignment="1">
      <alignment horizontal="left"/>
    </xf>
    <xf numFmtId="188" fontId="3" fillId="0" borderId="29" xfId="1" applyNumberFormat="1" applyFont="1" applyBorder="1" applyAlignment="1">
      <alignment horizontal="left"/>
    </xf>
    <xf numFmtId="188" fontId="3" fillId="0" borderId="21" xfId="1" applyNumberFormat="1" applyFont="1" applyBorder="1" applyAlignment="1">
      <alignment horizontal="left"/>
    </xf>
    <xf numFmtId="188" fontId="3" fillId="0" borderId="1" xfId="1" applyNumberFormat="1" applyFont="1" applyBorder="1" applyAlignment="1">
      <alignment horizontal="left"/>
    </xf>
    <xf numFmtId="188" fontId="6" fillId="0" borderId="22" xfId="1" applyNumberFormat="1" applyFont="1" applyBorder="1" applyAlignment="1">
      <alignment horizontal="center"/>
    </xf>
    <xf numFmtId="188" fontId="0" fillId="0" borderId="1" xfId="1" applyNumberFormat="1" applyFont="1" applyBorder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/>
    <xf numFmtId="188" fontId="3" fillId="0" borderId="0" xfId="0" applyNumberFormat="1" applyFont="1"/>
    <xf numFmtId="188" fontId="0" fillId="0" borderId="0" xfId="0" applyNumberForma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O11" sqref="O11:P16"/>
    </sheetView>
  </sheetViews>
  <sheetFormatPr defaultColWidth="9" defaultRowHeight="20.399999999999999"/>
  <cols>
    <col min="1" max="1" width="14" style="1" customWidth="1"/>
    <col min="2" max="2" width="5.59765625" style="1" customWidth="1"/>
    <col min="3" max="3" width="18" style="1" customWidth="1"/>
    <col min="4" max="4" width="7.19921875" style="1" customWidth="1"/>
    <col min="5" max="5" width="13.8984375" style="1" customWidth="1"/>
    <col min="6" max="6" width="5.69921875" style="1" customWidth="1"/>
    <col min="7" max="7" width="8.19921875" style="1" customWidth="1"/>
    <col min="8" max="8" width="9.59765625" style="1" customWidth="1"/>
    <col min="9" max="9" width="14.19921875" style="1" customWidth="1"/>
    <col min="10" max="10" width="7.59765625" style="1" customWidth="1"/>
    <col min="11" max="11" width="13.59765625" style="1" customWidth="1"/>
    <col min="12" max="12" width="14.09765625" style="1" customWidth="1"/>
    <col min="13" max="15" width="9" style="1"/>
    <col min="16" max="16" width="9.69921875" style="1" bestFit="1" customWidth="1"/>
    <col min="17" max="16384" width="9" style="1"/>
  </cols>
  <sheetData>
    <row r="1" spans="1:16">
      <c r="A1" s="132" t="s">
        <v>57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49"/>
      <c r="N1" s="2"/>
      <c r="O1" s="2"/>
    </row>
    <row r="2" spans="1:16">
      <c r="A2" s="132" t="s">
        <v>125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49"/>
      <c r="N2" s="2"/>
      <c r="O2" s="2"/>
    </row>
    <row r="3" spans="1:16">
      <c r="A3" s="133" t="s">
        <v>128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49"/>
      <c r="N3" s="2"/>
      <c r="O3" s="2"/>
    </row>
    <row r="4" spans="1:16" ht="21.75" customHeight="1">
      <c r="A4" s="134" t="s">
        <v>15</v>
      </c>
      <c r="B4" s="140" t="s">
        <v>129</v>
      </c>
      <c r="C4" s="141"/>
      <c r="D4" s="140" t="s">
        <v>130</v>
      </c>
      <c r="E4" s="141"/>
      <c r="F4" s="141"/>
      <c r="G4" s="141"/>
      <c r="H4" s="140" t="s">
        <v>131</v>
      </c>
      <c r="I4" s="141"/>
      <c r="J4" s="141"/>
      <c r="K4" s="141"/>
      <c r="L4" s="137" t="s">
        <v>11</v>
      </c>
      <c r="M4" s="2"/>
    </row>
    <row r="5" spans="1:16" ht="40.5" customHeight="1">
      <c r="A5" s="135"/>
      <c r="B5" s="121" t="s">
        <v>133</v>
      </c>
      <c r="C5" s="123"/>
      <c r="D5" s="127" t="s">
        <v>134</v>
      </c>
      <c r="E5" s="128"/>
      <c r="F5" s="128"/>
      <c r="G5" s="129"/>
      <c r="H5" s="121" t="s">
        <v>132</v>
      </c>
      <c r="I5" s="122"/>
      <c r="J5" s="122"/>
      <c r="K5" s="123"/>
      <c r="L5" s="138"/>
      <c r="M5" s="2"/>
    </row>
    <row r="6" spans="1:16" ht="57.75" customHeight="1">
      <c r="A6" s="135"/>
      <c r="B6" s="124"/>
      <c r="C6" s="126"/>
      <c r="D6" s="127" t="s">
        <v>134</v>
      </c>
      <c r="E6" s="129"/>
      <c r="F6" s="130" t="s">
        <v>135</v>
      </c>
      <c r="G6" s="131"/>
      <c r="H6" s="124"/>
      <c r="I6" s="125"/>
      <c r="J6" s="125"/>
      <c r="K6" s="126"/>
      <c r="L6" s="138"/>
      <c r="M6" s="2"/>
    </row>
    <row r="7" spans="1:16" ht="24" customHeight="1">
      <c r="A7" s="135"/>
      <c r="B7" s="142" t="s">
        <v>8</v>
      </c>
      <c r="C7" s="143"/>
      <c r="D7" s="144" t="s">
        <v>8</v>
      </c>
      <c r="E7" s="145"/>
      <c r="F7" s="144" t="s">
        <v>8</v>
      </c>
      <c r="G7" s="145"/>
      <c r="H7" s="146" t="s">
        <v>8</v>
      </c>
      <c r="I7" s="147"/>
      <c r="J7" s="67" t="s">
        <v>8</v>
      </c>
      <c r="K7" s="68"/>
      <c r="L7" s="138"/>
    </row>
    <row r="8" spans="1:16" ht="21.75" customHeight="1">
      <c r="A8" s="135"/>
      <c r="B8" s="119" t="s">
        <v>6</v>
      </c>
      <c r="C8" s="120"/>
      <c r="D8" s="119" t="s">
        <v>6</v>
      </c>
      <c r="E8" s="120"/>
      <c r="F8" s="119" t="s">
        <v>26</v>
      </c>
      <c r="G8" s="120"/>
      <c r="H8" s="119" t="s">
        <v>6</v>
      </c>
      <c r="I8" s="120"/>
      <c r="J8" s="119" t="s">
        <v>26</v>
      </c>
      <c r="K8" s="120"/>
      <c r="L8" s="138"/>
    </row>
    <row r="9" spans="1:16">
      <c r="A9" s="136"/>
      <c r="B9" s="4" t="s">
        <v>43</v>
      </c>
      <c r="C9" s="4" t="s">
        <v>13</v>
      </c>
      <c r="D9" s="4" t="s">
        <v>43</v>
      </c>
      <c r="E9" s="4" t="s">
        <v>13</v>
      </c>
      <c r="F9" s="4" t="s">
        <v>48</v>
      </c>
      <c r="G9" s="4" t="s">
        <v>13</v>
      </c>
      <c r="H9" s="4" t="s">
        <v>43</v>
      </c>
      <c r="I9" s="4" t="s">
        <v>13</v>
      </c>
      <c r="J9" s="4" t="s">
        <v>43</v>
      </c>
      <c r="K9" s="4" t="s">
        <v>13</v>
      </c>
      <c r="L9" s="139"/>
    </row>
    <row r="10" spans="1:16">
      <c r="A10" s="5" t="s">
        <v>15</v>
      </c>
      <c r="B10" s="25" t="s">
        <v>16</v>
      </c>
      <c r="C10" s="25" t="s">
        <v>16</v>
      </c>
      <c r="D10" s="13" t="s">
        <v>16</v>
      </c>
      <c r="E10" s="13" t="s">
        <v>16</v>
      </c>
      <c r="F10" s="13" t="s">
        <v>16</v>
      </c>
      <c r="G10" s="13" t="s">
        <v>16</v>
      </c>
      <c r="H10" s="42"/>
      <c r="I10" s="42"/>
      <c r="J10" s="42"/>
      <c r="K10" s="42"/>
      <c r="L10" s="14"/>
    </row>
    <row r="11" spans="1:16">
      <c r="A11" s="7" t="s">
        <v>17</v>
      </c>
      <c r="B11" s="25">
        <v>58</v>
      </c>
      <c r="C11" s="25">
        <v>539400</v>
      </c>
      <c r="D11" s="25">
        <v>58</v>
      </c>
      <c r="E11" s="25">
        <v>504600</v>
      </c>
      <c r="F11" s="15" t="s">
        <v>16</v>
      </c>
      <c r="G11" s="15" t="s">
        <v>16</v>
      </c>
      <c r="H11" s="25">
        <v>18</v>
      </c>
      <c r="I11" s="25">
        <v>156600</v>
      </c>
      <c r="J11" s="25">
        <v>18</v>
      </c>
      <c r="K11" s="25">
        <v>156600</v>
      </c>
      <c r="L11" s="25">
        <f>K11+I11+E11+C11</f>
        <v>1357200</v>
      </c>
      <c r="O11" s="1">
        <v>4</v>
      </c>
      <c r="P11" s="25">
        <v>1357200</v>
      </c>
    </row>
    <row r="12" spans="1:16">
      <c r="A12" s="7" t="s">
        <v>18</v>
      </c>
      <c r="B12" s="25">
        <v>105</v>
      </c>
      <c r="C12" s="25">
        <v>976500</v>
      </c>
      <c r="D12" s="25">
        <v>105</v>
      </c>
      <c r="E12" s="25">
        <v>913500</v>
      </c>
      <c r="F12" s="15" t="s">
        <v>16</v>
      </c>
      <c r="G12" s="15" t="s">
        <v>16</v>
      </c>
      <c r="H12" s="25">
        <v>35</v>
      </c>
      <c r="I12" s="25">
        <v>304500</v>
      </c>
      <c r="J12" s="25">
        <v>31</v>
      </c>
      <c r="K12" s="25">
        <v>269700</v>
      </c>
      <c r="L12" s="25">
        <f>K12+I12+E12+C12</f>
        <v>2464200</v>
      </c>
      <c r="O12" s="1">
        <v>4</v>
      </c>
      <c r="P12" s="25">
        <v>2464200</v>
      </c>
    </row>
    <row r="13" spans="1:16">
      <c r="A13" s="7" t="s">
        <v>19</v>
      </c>
      <c r="B13" s="25">
        <v>59</v>
      </c>
      <c r="C13" s="25">
        <v>548700</v>
      </c>
      <c r="D13" s="25">
        <v>59</v>
      </c>
      <c r="E13" s="25">
        <v>513300</v>
      </c>
      <c r="F13" s="15" t="s">
        <v>16</v>
      </c>
      <c r="G13" s="15" t="s">
        <v>16</v>
      </c>
      <c r="H13" s="25">
        <v>20</v>
      </c>
      <c r="I13" s="25">
        <v>174000</v>
      </c>
      <c r="J13" s="25">
        <v>17</v>
      </c>
      <c r="K13" s="25">
        <v>147900</v>
      </c>
      <c r="L13" s="25">
        <f>K13+I13+E13+C13</f>
        <v>1383900</v>
      </c>
      <c r="O13" s="1">
        <v>4</v>
      </c>
      <c r="P13" s="25">
        <v>1383900</v>
      </c>
    </row>
    <row r="14" spans="1:16">
      <c r="A14" s="7" t="s">
        <v>20</v>
      </c>
      <c r="B14" s="25">
        <v>77</v>
      </c>
      <c r="C14" s="25">
        <v>716100</v>
      </c>
      <c r="D14" s="25">
        <v>77</v>
      </c>
      <c r="E14" s="25">
        <v>669900</v>
      </c>
      <c r="F14" s="25">
        <v>2</v>
      </c>
      <c r="G14" s="25">
        <v>36000</v>
      </c>
      <c r="H14" s="25">
        <v>28</v>
      </c>
      <c r="I14" s="25">
        <v>243600</v>
      </c>
      <c r="J14" s="43">
        <v>20</v>
      </c>
      <c r="K14" s="43">
        <v>174000</v>
      </c>
      <c r="L14" s="25">
        <f>K14+I14+G14+E14+C14</f>
        <v>1839600</v>
      </c>
      <c r="O14" s="1">
        <v>4</v>
      </c>
      <c r="P14" s="25">
        <v>1839600</v>
      </c>
    </row>
    <row r="15" spans="1:16">
      <c r="A15" s="45" t="s">
        <v>21</v>
      </c>
      <c r="B15" s="46">
        <v>42</v>
      </c>
      <c r="C15" s="46">
        <v>390600</v>
      </c>
      <c r="D15" s="46">
        <v>42</v>
      </c>
      <c r="E15" s="46">
        <v>365400</v>
      </c>
      <c r="F15" s="46"/>
      <c r="G15" s="46"/>
      <c r="H15" s="46">
        <v>17</v>
      </c>
      <c r="I15" s="46">
        <v>147900</v>
      </c>
      <c r="J15" s="46">
        <v>10</v>
      </c>
      <c r="K15" s="46">
        <v>87000</v>
      </c>
      <c r="L15" s="46">
        <f>K15+I15+G15+E15+C15</f>
        <v>990900</v>
      </c>
      <c r="O15" s="1">
        <v>4</v>
      </c>
      <c r="P15" s="46">
        <v>990900</v>
      </c>
    </row>
    <row r="16" spans="1:16">
      <c r="A16" s="7" t="s">
        <v>22</v>
      </c>
      <c r="B16" s="25">
        <v>23</v>
      </c>
      <c r="C16" s="25">
        <v>213900</v>
      </c>
      <c r="D16" s="25">
        <v>23</v>
      </c>
      <c r="E16" s="25">
        <v>200100</v>
      </c>
      <c r="F16" s="46">
        <v>1</v>
      </c>
      <c r="G16" s="46">
        <v>18000</v>
      </c>
      <c r="H16" s="25">
        <v>10</v>
      </c>
      <c r="I16" s="25">
        <v>87000</v>
      </c>
      <c r="J16" s="25">
        <v>5</v>
      </c>
      <c r="K16" s="25">
        <v>43500</v>
      </c>
      <c r="L16" s="25">
        <f>K16+I16+E16+C16</f>
        <v>544500</v>
      </c>
      <c r="O16" s="1">
        <v>4</v>
      </c>
      <c r="P16" s="25">
        <v>544500</v>
      </c>
    </row>
    <row r="17" spans="1:13">
      <c r="A17" s="9"/>
      <c r="B17" s="117"/>
      <c r="C17" s="117"/>
      <c r="D17" s="117"/>
      <c r="E17" s="97"/>
      <c r="F17" s="97"/>
      <c r="G17" s="97"/>
      <c r="H17" s="117"/>
      <c r="I17" s="117"/>
      <c r="J17" s="97"/>
      <c r="K17" s="97"/>
      <c r="L17" s="117"/>
    </row>
    <row r="18" spans="1:13">
      <c r="A18" s="11" t="s">
        <v>23</v>
      </c>
      <c r="B18" s="102">
        <v>364</v>
      </c>
      <c r="C18" s="102">
        <f>SUM(C11:C17)</f>
        <v>3385200</v>
      </c>
      <c r="D18" s="102">
        <v>364</v>
      </c>
      <c r="E18" s="102">
        <f>SUM(E11:E17)</f>
        <v>3166800</v>
      </c>
      <c r="F18" s="102">
        <v>3</v>
      </c>
      <c r="G18" s="102">
        <v>54000</v>
      </c>
      <c r="H18" s="102">
        <f>SUM(H11:H17)</f>
        <v>128</v>
      </c>
      <c r="I18" s="102">
        <f>SUM(I11:I17)</f>
        <v>1113600</v>
      </c>
      <c r="J18" s="102">
        <f>SUM(J11:J17)</f>
        <v>101</v>
      </c>
      <c r="K18" s="102">
        <f>SUM(K11:K17)</f>
        <v>878700</v>
      </c>
      <c r="L18" s="103">
        <f>SUM(L11:L17)</f>
        <v>8580300</v>
      </c>
      <c r="M18" s="104"/>
    </row>
  </sheetData>
  <mergeCells count="22">
    <mergeCell ref="A1:L1"/>
    <mergeCell ref="A2:L2"/>
    <mergeCell ref="A3:L3"/>
    <mergeCell ref="A4:A9"/>
    <mergeCell ref="L4:L9"/>
    <mergeCell ref="B4:C4"/>
    <mergeCell ref="D4:G4"/>
    <mergeCell ref="H4:K4"/>
    <mergeCell ref="B7:C7"/>
    <mergeCell ref="D7:E7"/>
    <mergeCell ref="H7:I7"/>
    <mergeCell ref="B5:C6"/>
    <mergeCell ref="F7:G7"/>
    <mergeCell ref="D8:E8"/>
    <mergeCell ref="H8:I8"/>
    <mergeCell ref="B8:C8"/>
    <mergeCell ref="F8:G8"/>
    <mergeCell ref="H5:K6"/>
    <mergeCell ref="D5:G5"/>
    <mergeCell ref="D6:E6"/>
    <mergeCell ref="F6:G6"/>
    <mergeCell ref="J8:K8"/>
  </mergeCells>
  <pageMargins left="0.31496062992125984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4" workbookViewId="0">
      <selection activeCell="K12" sqref="K12:L12"/>
    </sheetView>
  </sheetViews>
  <sheetFormatPr defaultColWidth="9" defaultRowHeight="20.399999999999999"/>
  <cols>
    <col min="1" max="1" width="9" style="1"/>
    <col min="2" max="2" width="4.5" style="1" customWidth="1"/>
    <col min="3" max="3" width="8.19921875" style="1" customWidth="1"/>
    <col min="4" max="4" width="14.19921875" style="1" customWidth="1"/>
    <col min="5" max="5" width="8.19921875" style="1" customWidth="1"/>
    <col min="6" max="6" width="9.09765625" style="1" customWidth="1"/>
    <col min="7" max="7" width="7.59765625" style="1" customWidth="1"/>
    <col min="8" max="8" width="13.3984375" style="1" customWidth="1"/>
    <col min="9" max="9" width="11.09765625" style="1" customWidth="1"/>
    <col min="10" max="16384" width="9" style="1"/>
  </cols>
  <sheetData>
    <row r="1" spans="1:12">
      <c r="A1" s="132" t="s">
        <v>57</v>
      </c>
      <c r="B1" s="132"/>
      <c r="C1" s="132"/>
      <c r="D1" s="132"/>
      <c r="E1" s="132"/>
      <c r="F1" s="132"/>
      <c r="G1" s="132"/>
      <c r="H1" s="132"/>
      <c r="I1" s="132"/>
      <c r="J1" s="2"/>
      <c r="K1" s="2"/>
      <c r="L1" s="2"/>
    </row>
    <row r="2" spans="1:12">
      <c r="A2" s="132" t="s">
        <v>35</v>
      </c>
      <c r="B2" s="132"/>
      <c r="C2" s="132"/>
      <c r="D2" s="132"/>
      <c r="E2" s="132"/>
      <c r="F2" s="132"/>
      <c r="G2" s="132"/>
      <c r="H2" s="132"/>
      <c r="I2" s="132"/>
      <c r="J2" s="2"/>
      <c r="K2" s="2"/>
      <c r="L2" s="2"/>
    </row>
    <row r="3" spans="1:12">
      <c r="A3" s="132" t="s">
        <v>44</v>
      </c>
      <c r="B3" s="132"/>
      <c r="C3" s="132"/>
      <c r="D3" s="132"/>
      <c r="E3" s="132"/>
      <c r="F3" s="132"/>
      <c r="G3" s="132"/>
      <c r="H3" s="132"/>
      <c r="I3" s="132"/>
      <c r="J3" s="2"/>
      <c r="K3" s="2"/>
      <c r="L3" s="2"/>
    </row>
    <row r="4" spans="1:12">
      <c r="A4" s="132" t="s">
        <v>45</v>
      </c>
      <c r="B4" s="132"/>
      <c r="C4" s="132"/>
      <c r="D4" s="132"/>
      <c r="E4" s="132"/>
      <c r="F4" s="132"/>
      <c r="G4" s="132"/>
      <c r="H4" s="132"/>
      <c r="I4" s="132"/>
      <c r="J4" s="2"/>
      <c r="K4" s="2"/>
      <c r="L4" s="2"/>
    </row>
    <row r="5" spans="1:12">
      <c r="A5" s="132" t="s">
        <v>46</v>
      </c>
      <c r="B5" s="132"/>
      <c r="C5" s="132"/>
      <c r="D5" s="132"/>
      <c r="E5" s="132"/>
      <c r="F5" s="132"/>
      <c r="G5" s="132"/>
      <c r="H5" s="132"/>
      <c r="I5" s="132"/>
      <c r="J5" s="2"/>
      <c r="K5" s="2"/>
      <c r="L5" s="2"/>
    </row>
    <row r="6" spans="1:12">
      <c r="A6" s="134" t="s">
        <v>15</v>
      </c>
      <c r="B6" s="156"/>
      <c r="C6" s="169" t="s">
        <v>87</v>
      </c>
      <c r="D6" s="170"/>
      <c r="E6" s="170"/>
      <c r="F6" s="170"/>
      <c r="G6" s="170"/>
      <c r="H6" s="170"/>
      <c r="I6" s="137" t="s">
        <v>11</v>
      </c>
      <c r="J6" s="2"/>
    </row>
    <row r="7" spans="1:12">
      <c r="A7" s="135"/>
      <c r="B7" s="157"/>
      <c r="C7" s="146" t="s">
        <v>86</v>
      </c>
      <c r="D7" s="147"/>
      <c r="E7" s="146" t="s">
        <v>88</v>
      </c>
      <c r="F7" s="160"/>
      <c r="G7" s="160"/>
      <c r="H7" s="160"/>
      <c r="I7" s="138"/>
    </row>
    <row r="8" spans="1:12" ht="20.25" customHeight="1">
      <c r="A8" s="135"/>
      <c r="B8" s="157"/>
      <c r="C8" s="119" t="s">
        <v>47</v>
      </c>
      <c r="D8" s="120"/>
      <c r="E8" s="119" t="s">
        <v>89</v>
      </c>
      <c r="F8" s="173"/>
      <c r="G8" s="173"/>
      <c r="H8" s="173"/>
      <c r="I8" s="138"/>
    </row>
    <row r="9" spans="1:12" ht="24" customHeight="1">
      <c r="A9" s="135"/>
      <c r="B9" s="157"/>
      <c r="C9" s="146" t="s">
        <v>8</v>
      </c>
      <c r="D9" s="147"/>
      <c r="E9" s="146" t="s">
        <v>34</v>
      </c>
      <c r="F9" s="147"/>
      <c r="G9" s="146" t="s">
        <v>5</v>
      </c>
      <c r="H9" s="147"/>
      <c r="I9" s="138"/>
    </row>
    <row r="10" spans="1:12" ht="21.75" customHeight="1">
      <c r="A10" s="135"/>
      <c r="B10" s="157"/>
      <c r="C10" s="119" t="s">
        <v>26</v>
      </c>
      <c r="D10" s="120"/>
      <c r="E10" s="119" t="s">
        <v>6</v>
      </c>
      <c r="F10" s="120"/>
      <c r="G10" s="119" t="s">
        <v>6</v>
      </c>
      <c r="H10" s="120"/>
      <c r="I10" s="138"/>
    </row>
    <row r="11" spans="1:12">
      <c r="A11" s="136"/>
      <c r="B11" s="158"/>
      <c r="C11" s="4" t="s">
        <v>48</v>
      </c>
      <c r="D11" s="4" t="s">
        <v>13</v>
      </c>
      <c r="E11" s="4" t="s">
        <v>48</v>
      </c>
      <c r="F11" s="61" t="s">
        <v>13</v>
      </c>
      <c r="G11" s="61" t="s">
        <v>48</v>
      </c>
      <c r="H11" s="61" t="s">
        <v>13</v>
      </c>
      <c r="I11" s="139"/>
    </row>
    <row r="12" spans="1:12">
      <c r="A12" s="5" t="s">
        <v>15</v>
      </c>
      <c r="B12" s="6"/>
      <c r="C12" s="13" t="s">
        <v>16</v>
      </c>
      <c r="D12" s="13" t="s">
        <v>16</v>
      </c>
      <c r="E12" s="13" t="s">
        <v>16</v>
      </c>
      <c r="F12" s="13" t="s">
        <v>16</v>
      </c>
      <c r="G12" s="13">
        <v>10</v>
      </c>
      <c r="H12" s="13">
        <v>5500</v>
      </c>
      <c r="I12" s="14">
        <v>5500</v>
      </c>
      <c r="J12" s="1" t="s">
        <v>159</v>
      </c>
      <c r="K12" s="1">
        <v>1</v>
      </c>
      <c r="L12" s="14">
        <v>5500</v>
      </c>
    </row>
    <row r="13" spans="1:12">
      <c r="A13" s="7" t="s">
        <v>17</v>
      </c>
      <c r="B13" s="8"/>
      <c r="C13" s="25" t="s">
        <v>16</v>
      </c>
      <c r="D13" s="25" t="s">
        <v>16</v>
      </c>
      <c r="E13" s="27"/>
      <c r="F13" s="27"/>
      <c r="G13" s="25" t="s">
        <v>16</v>
      </c>
      <c r="H13" s="25" t="s">
        <v>16</v>
      </c>
      <c r="I13" s="26"/>
    </row>
    <row r="14" spans="1:12">
      <c r="A14" s="7" t="s">
        <v>18</v>
      </c>
      <c r="B14" s="8"/>
      <c r="C14" s="25" t="s">
        <v>16</v>
      </c>
      <c r="D14" s="25" t="s">
        <v>16</v>
      </c>
      <c r="E14" s="27"/>
      <c r="F14" s="27"/>
      <c r="G14" s="25" t="s">
        <v>16</v>
      </c>
      <c r="H14" s="25" t="s">
        <v>16</v>
      </c>
      <c r="I14" s="26"/>
    </row>
    <row r="15" spans="1:12">
      <c r="A15" s="7" t="s">
        <v>19</v>
      </c>
      <c r="B15" s="8"/>
      <c r="C15" s="27">
        <v>1</v>
      </c>
      <c r="D15" s="27">
        <v>4700</v>
      </c>
      <c r="E15" s="27"/>
      <c r="F15" s="27"/>
      <c r="G15" s="25" t="s">
        <v>16</v>
      </c>
      <c r="H15" s="25" t="s">
        <v>16</v>
      </c>
      <c r="I15" s="26"/>
      <c r="K15" s="1">
        <v>1</v>
      </c>
      <c r="L15" s="1">
        <v>4700</v>
      </c>
    </row>
    <row r="16" spans="1:12">
      <c r="A16" s="7" t="s">
        <v>20</v>
      </c>
      <c r="B16" s="8"/>
      <c r="C16" s="27">
        <v>1</v>
      </c>
      <c r="D16" s="27">
        <v>4700</v>
      </c>
      <c r="E16" s="27"/>
      <c r="F16" s="27"/>
      <c r="G16" s="25" t="s">
        <v>16</v>
      </c>
      <c r="H16" s="25" t="s">
        <v>16</v>
      </c>
      <c r="I16" s="26"/>
      <c r="K16" s="1">
        <v>1</v>
      </c>
      <c r="L16" s="1">
        <v>4700</v>
      </c>
    </row>
    <row r="17" spans="1:12">
      <c r="A17" s="7" t="s">
        <v>21</v>
      </c>
      <c r="B17" s="8"/>
      <c r="C17" s="27">
        <v>1</v>
      </c>
      <c r="D17" s="27">
        <v>4700</v>
      </c>
      <c r="E17" s="27"/>
      <c r="F17" s="27"/>
      <c r="G17" s="25" t="s">
        <v>16</v>
      </c>
      <c r="H17" s="25" t="s">
        <v>16</v>
      </c>
      <c r="I17" s="26"/>
      <c r="K17" s="1">
        <v>1</v>
      </c>
      <c r="L17" s="1">
        <v>4700</v>
      </c>
    </row>
    <row r="18" spans="1:12">
      <c r="A18" s="7" t="s">
        <v>22</v>
      </c>
      <c r="B18" s="8"/>
      <c r="C18" s="25" t="s">
        <v>16</v>
      </c>
      <c r="D18" s="25" t="s">
        <v>16</v>
      </c>
      <c r="E18" s="27"/>
      <c r="F18" s="27"/>
      <c r="G18" s="25" t="s">
        <v>16</v>
      </c>
      <c r="H18" s="25" t="s">
        <v>16</v>
      </c>
      <c r="I18" s="26"/>
    </row>
    <row r="19" spans="1:12">
      <c r="A19" s="9"/>
      <c r="B19" s="10"/>
      <c r="C19" s="32"/>
      <c r="D19" s="32"/>
      <c r="E19" s="32"/>
      <c r="F19" s="32"/>
      <c r="G19" s="32"/>
      <c r="H19" s="32"/>
      <c r="I19" s="33"/>
    </row>
    <row r="20" spans="1:12">
      <c r="A20" s="159" t="s">
        <v>23</v>
      </c>
      <c r="B20" s="159"/>
      <c r="C20" s="30">
        <v>3</v>
      </c>
      <c r="D20" s="30">
        <v>14100</v>
      </c>
      <c r="E20" s="30">
        <v>7</v>
      </c>
      <c r="F20" s="30">
        <v>14700</v>
      </c>
      <c r="G20" s="30">
        <v>10</v>
      </c>
      <c r="H20" s="30">
        <v>5500</v>
      </c>
      <c r="I20" s="48">
        <v>34300</v>
      </c>
    </row>
  </sheetData>
  <mergeCells count="19">
    <mergeCell ref="A20:B20"/>
    <mergeCell ref="E7:H7"/>
    <mergeCell ref="C8:D8"/>
    <mergeCell ref="E8:H8"/>
    <mergeCell ref="C7:D7"/>
    <mergeCell ref="C9:D9"/>
    <mergeCell ref="A6:B11"/>
    <mergeCell ref="I6:I11"/>
    <mergeCell ref="A1:I1"/>
    <mergeCell ref="A2:I2"/>
    <mergeCell ref="A3:I3"/>
    <mergeCell ref="A4:I4"/>
    <mergeCell ref="A5:I5"/>
    <mergeCell ref="C6:H6"/>
    <mergeCell ref="C10:D10"/>
    <mergeCell ref="E9:F9"/>
    <mergeCell ref="E10:F10"/>
    <mergeCell ref="G9:H9"/>
    <mergeCell ref="G10:H10"/>
  </mergeCells>
  <pageMargins left="0.31496062992125984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18"/>
  <sheetViews>
    <sheetView workbookViewId="0">
      <selection activeCell="J11" sqref="J11:K11"/>
    </sheetView>
  </sheetViews>
  <sheetFormatPr defaultColWidth="9" defaultRowHeight="20.399999999999999"/>
  <cols>
    <col min="1" max="1" width="9" style="1"/>
    <col min="2" max="2" width="5.5" style="1" customWidth="1"/>
    <col min="3" max="6" width="10.19921875" style="1" customWidth="1"/>
    <col min="7" max="8" width="13" style="1" customWidth="1"/>
    <col min="9" max="16384" width="9" style="1"/>
  </cols>
  <sheetData>
    <row r="1" spans="1:11">
      <c r="A1" s="132" t="s">
        <v>91</v>
      </c>
      <c r="B1" s="132"/>
      <c r="C1" s="132"/>
      <c r="D1" s="132"/>
      <c r="E1" s="132"/>
      <c r="F1" s="132"/>
      <c r="G1" s="132"/>
      <c r="H1" s="132"/>
      <c r="I1" s="2"/>
      <c r="J1" s="2"/>
      <c r="K1" s="2"/>
    </row>
    <row r="2" spans="1:11">
      <c r="A2" s="132" t="s">
        <v>39</v>
      </c>
      <c r="B2" s="132"/>
      <c r="C2" s="132"/>
      <c r="D2" s="132"/>
      <c r="E2" s="132"/>
      <c r="F2" s="132"/>
      <c r="G2" s="132"/>
      <c r="H2" s="132"/>
      <c r="I2" s="2"/>
      <c r="J2" s="2"/>
      <c r="K2" s="2"/>
    </row>
    <row r="3" spans="1:11">
      <c r="A3" s="132" t="s">
        <v>36</v>
      </c>
      <c r="B3" s="132"/>
      <c r="C3" s="132"/>
      <c r="D3" s="132"/>
      <c r="E3" s="132"/>
      <c r="F3" s="132"/>
      <c r="G3" s="132"/>
      <c r="H3" s="132"/>
      <c r="I3" s="2"/>
      <c r="J3" s="2"/>
      <c r="K3" s="2"/>
    </row>
    <row r="4" spans="1:11">
      <c r="A4" s="132" t="s">
        <v>40</v>
      </c>
      <c r="B4" s="132"/>
      <c r="C4" s="132"/>
      <c r="D4" s="132"/>
      <c r="E4" s="132"/>
      <c r="F4" s="132"/>
      <c r="G4" s="132"/>
      <c r="H4" s="132"/>
      <c r="I4" s="2"/>
      <c r="J4" s="2"/>
      <c r="K4" s="2"/>
    </row>
    <row r="5" spans="1:11">
      <c r="A5" s="133"/>
      <c r="B5" s="133"/>
      <c r="C5" s="133"/>
      <c r="D5" s="133"/>
      <c r="E5" s="133"/>
      <c r="F5" s="133"/>
      <c r="G5" s="133"/>
      <c r="H5" s="133"/>
      <c r="I5" s="2"/>
      <c r="J5" s="2"/>
      <c r="K5" s="2"/>
    </row>
    <row r="6" spans="1:11">
      <c r="A6" s="88"/>
      <c r="B6" s="88"/>
      <c r="C6" s="153" t="s">
        <v>84</v>
      </c>
      <c r="D6" s="177"/>
      <c r="E6" s="177"/>
      <c r="F6" s="177"/>
      <c r="G6" s="154"/>
      <c r="H6" s="137" t="s">
        <v>11</v>
      </c>
      <c r="I6" s="2"/>
      <c r="J6" s="2"/>
      <c r="K6" s="2"/>
    </row>
    <row r="7" spans="1:11" ht="51" customHeight="1">
      <c r="A7" s="134" t="s">
        <v>15</v>
      </c>
      <c r="B7" s="174"/>
      <c r="C7" s="127" t="s">
        <v>85</v>
      </c>
      <c r="D7" s="128"/>
      <c r="E7" s="128"/>
      <c r="F7" s="129"/>
      <c r="G7" s="93"/>
      <c r="H7" s="138"/>
      <c r="I7" s="2"/>
    </row>
    <row r="8" spans="1:11" ht="27.75" customHeight="1">
      <c r="A8" s="135"/>
      <c r="B8" s="175"/>
      <c r="C8" s="169" t="s">
        <v>5</v>
      </c>
      <c r="D8" s="178"/>
      <c r="E8" s="169" t="s">
        <v>5</v>
      </c>
      <c r="F8" s="178"/>
      <c r="G8" s="89" t="s">
        <v>61</v>
      </c>
      <c r="H8" s="138"/>
    </row>
    <row r="9" spans="1:11" ht="26.25" customHeight="1">
      <c r="A9" s="135"/>
      <c r="B9" s="175"/>
      <c r="C9" s="169" t="s">
        <v>6</v>
      </c>
      <c r="D9" s="178"/>
      <c r="E9" s="169" t="s">
        <v>26</v>
      </c>
      <c r="F9" s="178"/>
      <c r="G9" s="92" t="s">
        <v>62</v>
      </c>
      <c r="H9" s="138"/>
    </row>
    <row r="10" spans="1:11">
      <c r="A10" s="136"/>
      <c r="B10" s="176"/>
      <c r="C10" s="61" t="s">
        <v>14</v>
      </c>
      <c r="D10" s="61" t="s">
        <v>13</v>
      </c>
      <c r="E10" s="61" t="s">
        <v>14</v>
      </c>
      <c r="F10" s="61" t="s">
        <v>13</v>
      </c>
      <c r="G10" s="91"/>
      <c r="H10" s="139"/>
      <c r="K10" s="36"/>
    </row>
    <row r="11" spans="1:11">
      <c r="A11" s="5" t="s">
        <v>15</v>
      </c>
      <c r="B11" s="6"/>
      <c r="C11" s="13">
        <v>30</v>
      </c>
      <c r="D11" s="13">
        <v>24300</v>
      </c>
      <c r="E11" s="13">
        <v>30</v>
      </c>
      <c r="F11" s="13">
        <v>24200</v>
      </c>
      <c r="G11" s="13">
        <f>D11+F11</f>
        <v>48500</v>
      </c>
      <c r="H11" s="13">
        <f>E11+G11</f>
        <v>48530</v>
      </c>
      <c r="I11" s="1" t="s">
        <v>161</v>
      </c>
      <c r="J11" s="1">
        <v>1</v>
      </c>
      <c r="K11" s="1">
        <v>48530</v>
      </c>
    </row>
    <row r="12" spans="1:11">
      <c r="A12" s="7"/>
      <c r="B12" s="8"/>
      <c r="C12" s="16"/>
      <c r="D12" s="16"/>
      <c r="E12" s="16"/>
      <c r="F12" s="16"/>
      <c r="G12" s="16"/>
      <c r="H12" s="16"/>
    </row>
    <row r="13" spans="1:11">
      <c r="A13" s="7"/>
      <c r="B13" s="8"/>
      <c r="C13" s="16"/>
      <c r="D13" s="16"/>
      <c r="E13" s="16"/>
      <c r="F13" s="16"/>
      <c r="G13" s="16"/>
      <c r="H13" s="16"/>
    </row>
    <row r="14" spans="1:11">
      <c r="A14" s="7"/>
      <c r="B14" s="31"/>
      <c r="C14" s="34"/>
      <c r="D14" s="34"/>
      <c r="E14" s="34"/>
      <c r="F14" s="34"/>
      <c r="G14" s="34"/>
      <c r="H14" s="16"/>
    </row>
    <row r="15" spans="1:11">
      <c r="A15" s="9"/>
      <c r="B15" s="12"/>
      <c r="C15" s="17"/>
      <c r="D15" s="17"/>
      <c r="E15" s="17"/>
      <c r="F15" s="17"/>
      <c r="G15" s="17"/>
      <c r="H15" s="17"/>
    </row>
    <row r="16" spans="1:11">
      <c r="A16" s="153" t="s">
        <v>23</v>
      </c>
      <c r="B16" s="154"/>
      <c r="C16" s="30">
        <f t="shared" ref="C16:G16" si="0">SUM(C11:C15)</f>
        <v>30</v>
      </c>
      <c r="D16" s="118" t="s">
        <v>158</v>
      </c>
      <c r="E16" s="30">
        <f t="shared" si="0"/>
        <v>30</v>
      </c>
      <c r="F16" s="30">
        <f t="shared" si="0"/>
        <v>24200</v>
      </c>
      <c r="G16" s="30">
        <f t="shared" si="0"/>
        <v>48500</v>
      </c>
      <c r="H16" s="35">
        <f>SUM(H11:H15)</f>
        <v>48530</v>
      </c>
    </row>
    <row r="18" spans="7:7">
      <c r="G18" s="24"/>
    </row>
  </sheetData>
  <mergeCells count="14">
    <mergeCell ref="A1:H1"/>
    <mergeCell ref="A2:H2"/>
    <mergeCell ref="A3:H3"/>
    <mergeCell ref="A4:H4"/>
    <mergeCell ref="A16:B16"/>
    <mergeCell ref="A5:H5"/>
    <mergeCell ref="A7:B10"/>
    <mergeCell ref="C7:F7"/>
    <mergeCell ref="H6:H10"/>
    <mergeCell ref="C6:G6"/>
    <mergeCell ref="C8:D8"/>
    <mergeCell ref="E8:F8"/>
    <mergeCell ref="C9:D9"/>
    <mergeCell ref="E9:F9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H11" sqref="H11:I16"/>
    </sheetView>
  </sheetViews>
  <sheetFormatPr defaultColWidth="9" defaultRowHeight="20.399999999999999"/>
  <cols>
    <col min="1" max="1" width="17.5" style="1" customWidth="1"/>
    <col min="2" max="2" width="10.8984375" style="1" customWidth="1"/>
    <col min="3" max="3" width="10.5" style="1" customWidth="1"/>
    <col min="4" max="4" width="10" style="1" customWidth="1"/>
    <col min="5" max="5" width="11.19921875" style="1" customWidth="1"/>
    <col min="6" max="6" width="15" style="1" customWidth="1"/>
    <col min="7" max="8" width="9" style="1"/>
    <col min="9" max="9" width="9.69921875" style="1" bestFit="1" customWidth="1"/>
    <col min="10" max="16384" width="9" style="1"/>
  </cols>
  <sheetData>
    <row r="1" spans="1:9">
      <c r="A1" s="132" t="s">
        <v>57</v>
      </c>
      <c r="B1" s="132"/>
      <c r="C1" s="132"/>
      <c r="D1" s="132"/>
      <c r="E1" s="132"/>
      <c r="F1" s="132"/>
      <c r="G1" s="49"/>
    </row>
    <row r="2" spans="1:9">
      <c r="A2" s="132" t="s">
        <v>39</v>
      </c>
      <c r="B2" s="132"/>
      <c r="C2" s="132"/>
      <c r="D2" s="132"/>
      <c r="E2" s="132"/>
      <c r="F2" s="132"/>
      <c r="G2" s="2"/>
    </row>
    <row r="3" spans="1:9">
      <c r="A3" s="132" t="s">
        <v>36</v>
      </c>
      <c r="B3" s="132"/>
      <c r="C3" s="132"/>
      <c r="D3" s="132"/>
      <c r="E3" s="132"/>
      <c r="F3" s="132"/>
      <c r="G3" s="2"/>
    </row>
    <row r="4" spans="1:9">
      <c r="A4" s="132" t="s">
        <v>40</v>
      </c>
      <c r="B4" s="132"/>
      <c r="C4" s="132"/>
      <c r="D4" s="132"/>
      <c r="E4" s="132"/>
      <c r="F4" s="132"/>
      <c r="G4" s="2"/>
    </row>
    <row r="5" spans="1:9">
      <c r="A5" s="62"/>
      <c r="B5" s="62"/>
      <c r="C5" s="62"/>
      <c r="D5" s="62"/>
      <c r="E5" s="62"/>
      <c r="F5" s="2"/>
      <c r="G5" s="2"/>
    </row>
    <row r="6" spans="1:9" ht="26.25" customHeight="1">
      <c r="A6" s="134" t="s">
        <v>15</v>
      </c>
      <c r="B6" s="127" t="s">
        <v>82</v>
      </c>
      <c r="C6" s="128"/>
      <c r="D6" s="128"/>
      <c r="E6" s="128"/>
      <c r="F6" s="57"/>
    </row>
    <row r="7" spans="1:9">
      <c r="A7" s="135"/>
      <c r="B7" s="169" t="s">
        <v>138</v>
      </c>
      <c r="C7" s="170"/>
      <c r="D7" s="169" t="s">
        <v>8</v>
      </c>
      <c r="E7" s="178"/>
      <c r="F7" s="90" t="s">
        <v>49</v>
      </c>
    </row>
    <row r="8" spans="1:9" ht="26.25" customHeight="1">
      <c r="A8" s="135"/>
      <c r="B8" s="119" t="s">
        <v>6</v>
      </c>
      <c r="C8" s="120"/>
      <c r="D8" s="119" t="s">
        <v>26</v>
      </c>
      <c r="E8" s="120"/>
      <c r="F8" s="92" t="s">
        <v>62</v>
      </c>
    </row>
    <row r="9" spans="1:9">
      <c r="A9" s="136"/>
      <c r="B9" s="61" t="s">
        <v>43</v>
      </c>
      <c r="C9" s="4" t="s">
        <v>13</v>
      </c>
      <c r="D9" s="4" t="s">
        <v>43</v>
      </c>
      <c r="E9" s="4" t="s">
        <v>13</v>
      </c>
      <c r="F9" s="91"/>
    </row>
    <row r="10" spans="1:9">
      <c r="A10" s="50" t="s">
        <v>15</v>
      </c>
      <c r="B10" s="13" t="s">
        <v>16</v>
      </c>
      <c r="C10" s="13" t="s">
        <v>16</v>
      </c>
      <c r="D10" s="51" t="s">
        <v>16</v>
      </c>
      <c r="E10" s="13" t="s">
        <v>16</v>
      </c>
      <c r="F10" s="69" t="s">
        <v>16</v>
      </c>
    </row>
    <row r="11" spans="1:9">
      <c r="A11" s="7" t="s">
        <v>17</v>
      </c>
      <c r="B11" s="113">
        <v>20</v>
      </c>
      <c r="C11" s="15">
        <v>552000</v>
      </c>
      <c r="D11" s="15">
        <v>20</v>
      </c>
      <c r="E11" s="16">
        <v>552000</v>
      </c>
      <c r="F11" s="16">
        <f>C11+E11</f>
        <v>1104000</v>
      </c>
      <c r="H11" s="1">
        <v>1</v>
      </c>
      <c r="I11" s="16">
        <f>F11</f>
        <v>1104000</v>
      </c>
    </row>
    <row r="12" spans="1:9">
      <c r="A12" s="7" t="s">
        <v>18</v>
      </c>
      <c r="B12" s="113">
        <v>32</v>
      </c>
      <c r="C12" s="16">
        <v>883200</v>
      </c>
      <c r="D12" s="15">
        <v>31</v>
      </c>
      <c r="E12" s="16">
        <v>855600</v>
      </c>
      <c r="F12" s="16">
        <f>C12+E12</f>
        <v>1738800</v>
      </c>
      <c r="H12" s="1">
        <v>1</v>
      </c>
      <c r="I12" s="16">
        <f t="shared" ref="I12:I16" si="0">F12</f>
        <v>1738800</v>
      </c>
    </row>
    <row r="13" spans="1:9">
      <c r="A13" s="7" t="s">
        <v>19</v>
      </c>
      <c r="B13" s="113">
        <v>18</v>
      </c>
      <c r="C13" s="16">
        <v>496800</v>
      </c>
      <c r="D13" s="15">
        <v>19</v>
      </c>
      <c r="E13" s="16">
        <v>524400</v>
      </c>
      <c r="F13" s="16">
        <f t="shared" ref="F13:F16" si="1">C13+E13</f>
        <v>1021200</v>
      </c>
      <c r="H13" s="1">
        <v>1</v>
      </c>
      <c r="I13" s="16">
        <f t="shared" si="0"/>
        <v>1021200</v>
      </c>
    </row>
    <row r="14" spans="1:9">
      <c r="A14" s="7" t="s">
        <v>20</v>
      </c>
      <c r="B14" s="113">
        <v>25</v>
      </c>
      <c r="C14" s="16">
        <v>690000</v>
      </c>
      <c r="D14" s="15">
        <v>24</v>
      </c>
      <c r="E14" s="16">
        <v>662400</v>
      </c>
      <c r="F14" s="16">
        <f t="shared" si="1"/>
        <v>1352400</v>
      </c>
      <c r="H14" s="1">
        <v>1</v>
      </c>
      <c r="I14" s="16">
        <f t="shared" si="0"/>
        <v>1352400</v>
      </c>
    </row>
    <row r="15" spans="1:9">
      <c r="A15" s="7" t="s">
        <v>21</v>
      </c>
      <c r="B15" s="113">
        <v>7</v>
      </c>
      <c r="C15" s="16">
        <v>193200</v>
      </c>
      <c r="D15" s="15">
        <v>7</v>
      </c>
      <c r="E15" s="16">
        <v>193200</v>
      </c>
      <c r="F15" s="16">
        <f t="shared" si="1"/>
        <v>386400</v>
      </c>
      <c r="H15" s="1">
        <v>1</v>
      </c>
      <c r="I15" s="16">
        <f t="shared" si="0"/>
        <v>386400</v>
      </c>
    </row>
    <row r="16" spans="1:9">
      <c r="A16" s="7" t="s">
        <v>22</v>
      </c>
      <c r="B16" s="114">
        <v>8</v>
      </c>
      <c r="C16" s="34">
        <v>220800</v>
      </c>
      <c r="D16" s="15">
        <v>8</v>
      </c>
      <c r="E16" s="34">
        <v>220800</v>
      </c>
      <c r="F16" s="16">
        <f t="shared" si="1"/>
        <v>441600</v>
      </c>
      <c r="H16" s="1">
        <v>1</v>
      </c>
      <c r="I16" s="16">
        <f t="shared" si="0"/>
        <v>441600</v>
      </c>
    </row>
    <row r="17" spans="1:6">
      <c r="A17" s="9"/>
      <c r="B17" s="115"/>
      <c r="C17" s="17"/>
      <c r="D17" s="23"/>
      <c r="E17" s="17"/>
      <c r="F17" s="17"/>
    </row>
    <row r="18" spans="1:6">
      <c r="A18" s="52" t="s">
        <v>23</v>
      </c>
      <c r="B18" s="116">
        <f>SUM(B11:B17)</f>
        <v>110</v>
      </c>
      <c r="C18" s="30">
        <f t="shared" ref="C18" si="2">SUM(C10:C17)</f>
        <v>3036000</v>
      </c>
      <c r="D18" s="30">
        <f>SUM(D11:D17)</f>
        <v>109</v>
      </c>
      <c r="E18" s="30">
        <f>SUM(E11:E17)</f>
        <v>3008400</v>
      </c>
      <c r="F18" s="30">
        <f>SUM(F11:F17)</f>
        <v>6044400</v>
      </c>
    </row>
    <row r="20" spans="1:6">
      <c r="C20" s="24"/>
    </row>
  </sheetData>
  <mergeCells count="10">
    <mergeCell ref="B8:C8"/>
    <mergeCell ref="D8:E8"/>
    <mergeCell ref="A6:A9"/>
    <mergeCell ref="B7:C7"/>
    <mergeCell ref="B6:E6"/>
    <mergeCell ref="A1:F1"/>
    <mergeCell ref="A2:F2"/>
    <mergeCell ref="A3:F3"/>
    <mergeCell ref="A4:F4"/>
    <mergeCell ref="D7:E7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4" workbookViewId="0">
      <selection activeCell="G11" sqref="G11:I11"/>
    </sheetView>
  </sheetViews>
  <sheetFormatPr defaultColWidth="9" defaultRowHeight="20.399999999999999"/>
  <cols>
    <col min="1" max="1" width="16.3984375" style="1" customWidth="1"/>
    <col min="2" max="2" width="10.19921875" style="1" customWidth="1"/>
    <col min="3" max="3" width="13.5" style="1" customWidth="1"/>
    <col min="4" max="4" width="9.8984375" style="1" customWidth="1"/>
    <col min="5" max="6" width="15.09765625" style="1" customWidth="1"/>
    <col min="7" max="8" width="9" style="1"/>
    <col min="9" max="9" width="11.19921875" style="1" bestFit="1" customWidth="1"/>
    <col min="10" max="16384" width="9" style="1"/>
  </cols>
  <sheetData>
    <row r="1" spans="1:9">
      <c r="A1" s="132" t="s">
        <v>57</v>
      </c>
      <c r="B1" s="132"/>
      <c r="C1" s="132"/>
      <c r="D1" s="132"/>
      <c r="E1" s="132"/>
      <c r="F1" s="132"/>
      <c r="G1" s="2"/>
      <c r="H1" s="2"/>
      <c r="I1" s="2"/>
    </row>
    <row r="2" spans="1:9">
      <c r="A2" s="132" t="s">
        <v>35</v>
      </c>
      <c r="B2" s="132"/>
      <c r="C2" s="132"/>
      <c r="D2" s="132"/>
      <c r="E2" s="132"/>
      <c r="F2" s="132"/>
      <c r="G2" s="2"/>
      <c r="H2" s="2"/>
      <c r="I2" s="2"/>
    </row>
    <row r="3" spans="1:9">
      <c r="A3" s="132" t="s">
        <v>36</v>
      </c>
      <c r="B3" s="132"/>
      <c r="C3" s="132"/>
      <c r="D3" s="132"/>
      <c r="E3" s="132"/>
      <c r="F3" s="132"/>
      <c r="G3" s="2"/>
      <c r="H3" s="2"/>
      <c r="I3" s="2"/>
    </row>
    <row r="4" spans="1:9">
      <c r="A4" s="132" t="s">
        <v>37</v>
      </c>
      <c r="B4" s="132"/>
      <c r="C4" s="132"/>
      <c r="D4" s="132"/>
      <c r="E4" s="132"/>
      <c r="F4" s="132"/>
      <c r="G4" s="2"/>
      <c r="H4" s="2"/>
      <c r="I4" s="2"/>
    </row>
    <row r="5" spans="1:9" ht="15" customHeight="1">
      <c r="A5" s="132"/>
      <c r="B5" s="132"/>
      <c r="C5" s="132"/>
      <c r="D5" s="132"/>
      <c r="E5" s="132"/>
      <c r="F5" s="132"/>
      <c r="G5" s="2"/>
      <c r="H5" s="2"/>
      <c r="I5" s="2"/>
    </row>
    <row r="6" spans="1:9">
      <c r="A6" s="134" t="s">
        <v>15</v>
      </c>
      <c r="B6" s="169" t="s">
        <v>80</v>
      </c>
      <c r="C6" s="170"/>
      <c r="D6" s="170"/>
      <c r="E6" s="178"/>
      <c r="F6" s="137" t="s">
        <v>11</v>
      </c>
      <c r="G6" s="2"/>
    </row>
    <row r="7" spans="1:9" ht="55.5" customHeight="1">
      <c r="A7" s="135"/>
      <c r="B7" s="127" t="s">
        <v>136</v>
      </c>
      <c r="C7" s="129"/>
      <c r="D7" s="127" t="s">
        <v>80</v>
      </c>
      <c r="E7" s="129"/>
      <c r="F7" s="138"/>
      <c r="G7" s="2"/>
    </row>
    <row r="8" spans="1:9">
      <c r="A8" s="135"/>
      <c r="B8" s="146" t="s">
        <v>5</v>
      </c>
      <c r="C8" s="147"/>
      <c r="D8" s="146" t="s">
        <v>8</v>
      </c>
      <c r="E8" s="147"/>
      <c r="F8" s="138"/>
    </row>
    <row r="9" spans="1:9" ht="21.75" customHeight="1">
      <c r="A9" s="135"/>
      <c r="B9" s="119" t="s">
        <v>6</v>
      </c>
      <c r="C9" s="120"/>
      <c r="D9" s="119" t="s">
        <v>6</v>
      </c>
      <c r="E9" s="120"/>
      <c r="F9" s="138"/>
    </row>
    <row r="10" spans="1:9">
      <c r="A10" s="136"/>
      <c r="B10" s="4" t="s">
        <v>12</v>
      </c>
      <c r="C10" s="4"/>
      <c r="D10" s="4" t="s">
        <v>38</v>
      </c>
      <c r="E10" s="4" t="s">
        <v>13</v>
      </c>
      <c r="F10" s="139"/>
    </row>
    <row r="11" spans="1:9">
      <c r="A11" s="5" t="s">
        <v>15</v>
      </c>
      <c r="B11" s="13">
        <v>1</v>
      </c>
      <c r="C11" s="71">
        <v>5400</v>
      </c>
      <c r="D11" s="13" t="s">
        <v>16</v>
      </c>
      <c r="E11" s="13" t="s">
        <v>16</v>
      </c>
      <c r="F11" s="42">
        <v>5400</v>
      </c>
      <c r="G11" s="1" t="s">
        <v>159</v>
      </c>
      <c r="H11" s="1">
        <v>1</v>
      </c>
      <c r="I11" s="24">
        <f>F11</f>
        <v>5400</v>
      </c>
    </row>
    <row r="12" spans="1:9">
      <c r="A12" s="7" t="s">
        <v>17</v>
      </c>
      <c r="B12" s="25" t="s">
        <v>16</v>
      </c>
      <c r="C12" s="105" t="s">
        <v>16</v>
      </c>
      <c r="D12" s="25" t="s">
        <v>152</v>
      </c>
      <c r="E12" s="25">
        <v>20000</v>
      </c>
      <c r="F12" s="25">
        <v>20000</v>
      </c>
      <c r="H12" s="1">
        <v>1</v>
      </c>
      <c r="I12" s="24">
        <f t="shared" ref="I12:I17" si="0">F12</f>
        <v>20000</v>
      </c>
    </row>
    <row r="13" spans="1:9">
      <c r="A13" s="7" t="s">
        <v>18</v>
      </c>
      <c r="B13" s="25" t="s">
        <v>16</v>
      </c>
      <c r="C13" s="105" t="s">
        <v>16</v>
      </c>
      <c r="D13" s="25" t="s">
        <v>153</v>
      </c>
      <c r="E13" s="25">
        <v>32000</v>
      </c>
      <c r="F13" s="25">
        <v>32000</v>
      </c>
      <c r="H13" s="1">
        <v>1</v>
      </c>
      <c r="I13" s="24">
        <f t="shared" si="0"/>
        <v>32000</v>
      </c>
    </row>
    <row r="14" spans="1:9">
      <c r="A14" s="7" t="s">
        <v>19</v>
      </c>
      <c r="B14" s="25" t="s">
        <v>16</v>
      </c>
      <c r="C14" s="105" t="s">
        <v>16</v>
      </c>
      <c r="D14" s="25" t="s">
        <v>152</v>
      </c>
      <c r="E14" s="25">
        <v>20000</v>
      </c>
      <c r="F14" s="25">
        <v>20000</v>
      </c>
      <c r="H14" s="1">
        <v>1</v>
      </c>
      <c r="I14" s="24">
        <f t="shared" si="0"/>
        <v>20000</v>
      </c>
    </row>
    <row r="15" spans="1:9">
      <c r="A15" s="7" t="s">
        <v>20</v>
      </c>
      <c r="B15" s="25" t="s">
        <v>16</v>
      </c>
      <c r="C15" s="105" t="s">
        <v>16</v>
      </c>
      <c r="D15" s="25" t="s">
        <v>154</v>
      </c>
      <c r="E15" s="25">
        <v>24000</v>
      </c>
      <c r="F15" s="25">
        <v>24000</v>
      </c>
      <c r="H15" s="1">
        <v>1</v>
      </c>
      <c r="I15" s="24">
        <f t="shared" si="0"/>
        <v>24000</v>
      </c>
    </row>
    <row r="16" spans="1:9">
      <c r="A16" s="7" t="s">
        <v>21</v>
      </c>
      <c r="B16" s="25" t="s">
        <v>16</v>
      </c>
      <c r="C16" s="105" t="s">
        <v>16</v>
      </c>
      <c r="D16" s="25" t="s">
        <v>155</v>
      </c>
      <c r="E16" s="25">
        <v>12000</v>
      </c>
      <c r="F16" s="25">
        <v>12000</v>
      </c>
      <c r="H16" s="1">
        <v>1</v>
      </c>
      <c r="I16" s="24">
        <f t="shared" si="0"/>
        <v>12000</v>
      </c>
    </row>
    <row r="17" spans="1:9">
      <c r="A17" s="7" t="s">
        <v>22</v>
      </c>
      <c r="B17" s="25" t="s">
        <v>16</v>
      </c>
      <c r="C17" s="105" t="s">
        <v>16</v>
      </c>
      <c r="D17" s="25" t="s">
        <v>155</v>
      </c>
      <c r="E17" s="25">
        <v>12000</v>
      </c>
      <c r="F17" s="25">
        <v>12000</v>
      </c>
      <c r="H17" s="1">
        <v>1</v>
      </c>
      <c r="I17" s="24">
        <f t="shared" si="0"/>
        <v>12000</v>
      </c>
    </row>
    <row r="18" spans="1:9">
      <c r="A18" s="9"/>
      <c r="B18" s="72"/>
      <c r="C18" s="73"/>
      <c r="D18" s="72"/>
      <c r="E18" s="72"/>
      <c r="F18" s="74"/>
    </row>
    <row r="19" spans="1:9">
      <c r="A19" s="52" t="s">
        <v>23</v>
      </c>
      <c r="B19" s="86">
        <v>1</v>
      </c>
      <c r="C19" s="106">
        <f>SUM(C11:C18)</f>
        <v>5400</v>
      </c>
      <c r="D19" s="86">
        <v>30</v>
      </c>
      <c r="E19" s="86">
        <f>SUM(E12:E18)</f>
        <v>120000</v>
      </c>
      <c r="F19" s="112">
        <f>SUM(F11:F18)</f>
        <v>125400</v>
      </c>
    </row>
  </sheetData>
  <mergeCells count="14">
    <mergeCell ref="D8:E8"/>
    <mergeCell ref="D9:E9"/>
    <mergeCell ref="A1:F1"/>
    <mergeCell ref="A2:F2"/>
    <mergeCell ref="A3:F3"/>
    <mergeCell ref="A4:F4"/>
    <mergeCell ref="A5:F5"/>
    <mergeCell ref="A6:A10"/>
    <mergeCell ref="F6:F10"/>
    <mergeCell ref="B6:E6"/>
    <mergeCell ref="B7:C7"/>
    <mergeCell ref="D7:E7"/>
    <mergeCell ref="B8:C8"/>
    <mergeCell ref="B9:C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N19"/>
  <sheetViews>
    <sheetView workbookViewId="0">
      <selection activeCell="M12" sqref="M12:N12"/>
    </sheetView>
  </sheetViews>
  <sheetFormatPr defaultColWidth="9" defaultRowHeight="20.399999999999999"/>
  <cols>
    <col min="1" max="1" width="11.09765625" style="1" customWidth="1"/>
    <col min="2" max="2" width="6.3984375" style="1" customWidth="1"/>
    <col min="3" max="3" width="11.5" style="1" customWidth="1"/>
    <col min="4" max="4" width="8.8984375" style="1" customWidth="1"/>
    <col min="5" max="5" width="12" style="1" customWidth="1"/>
    <col min="6" max="6" width="8.09765625" style="1" customWidth="1"/>
    <col min="7" max="7" width="13.59765625" style="1" customWidth="1"/>
    <col min="8" max="8" width="11.3984375" style="1" customWidth="1"/>
    <col min="9" max="9" width="9.5" style="1" customWidth="1"/>
    <col min="10" max="10" width="18.59765625" style="1" customWidth="1"/>
    <col min="11" max="11" width="11.3984375" style="1" customWidth="1"/>
    <col min="12" max="12" width="14.296875" style="1" customWidth="1"/>
    <col min="13" max="13" width="9" style="1"/>
    <col min="14" max="14" width="11.19921875" style="1" bestFit="1" customWidth="1"/>
    <col min="15" max="16384" width="9" style="1"/>
  </cols>
  <sheetData>
    <row r="1" spans="1:14">
      <c r="A1" s="132" t="s">
        <v>57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4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4">
      <c r="A3" s="132" t="s">
        <v>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4">
      <c r="A4" s="132" t="s">
        <v>2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4">
      <c r="A5" s="133" t="s">
        <v>3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</row>
    <row r="6" spans="1:14" ht="54" customHeight="1">
      <c r="A6" s="134" t="s">
        <v>15</v>
      </c>
      <c r="B6" s="140" t="s">
        <v>72</v>
      </c>
      <c r="C6" s="141"/>
      <c r="D6" s="141"/>
      <c r="E6" s="141"/>
      <c r="F6" s="141"/>
      <c r="G6" s="141"/>
      <c r="H6" s="150"/>
      <c r="I6" s="181" t="s">
        <v>74</v>
      </c>
      <c r="J6" s="182"/>
      <c r="K6" s="57"/>
    </row>
    <row r="7" spans="1:14" ht="24" customHeight="1">
      <c r="A7" s="135"/>
      <c r="B7" s="121" t="s">
        <v>76</v>
      </c>
      <c r="C7" s="123"/>
      <c r="D7" s="121" t="s">
        <v>75</v>
      </c>
      <c r="E7" s="123"/>
      <c r="F7" s="121" t="s">
        <v>77</v>
      </c>
      <c r="G7" s="123"/>
      <c r="H7" s="123" t="s">
        <v>73</v>
      </c>
      <c r="I7" s="183" t="s">
        <v>137</v>
      </c>
      <c r="J7" s="184"/>
      <c r="K7" s="179" t="s">
        <v>73</v>
      </c>
    </row>
    <row r="8" spans="1:14" ht="63" customHeight="1">
      <c r="A8" s="135"/>
      <c r="B8" s="124"/>
      <c r="C8" s="126"/>
      <c r="D8" s="124"/>
      <c r="E8" s="126"/>
      <c r="F8" s="124"/>
      <c r="G8" s="126"/>
      <c r="H8" s="180"/>
      <c r="I8" s="165"/>
      <c r="J8" s="166"/>
      <c r="K8" s="179"/>
    </row>
    <row r="9" spans="1:14">
      <c r="A9" s="135"/>
      <c r="B9" s="146" t="s">
        <v>5</v>
      </c>
      <c r="C9" s="147"/>
      <c r="D9" s="146" t="s">
        <v>5</v>
      </c>
      <c r="E9" s="147"/>
      <c r="F9" s="146" t="s">
        <v>5</v>
      </c>
      <c r="G9" s="147"/>
      <c r="H9" s="180"/>
      <c r="I9" s="146" t="s">
        <v>5</v>
      </c>
      <c r="J9" s="147"/>
      <c r="K9" s="179"/>
    </row>
    <row r="10" spans="1:14" ht="21.75" customHeight="1">
      <c r="A10" s="135"/>
      <c r="B10" s="119" t="s">
        <v>6</v>
      </c>
      <c r="C10" s="120"/>
      <c r="D10" s="119" t="s">
        <v>26</v>
      </c>
      <c r="E10" s="120"/>
      <c r="F10" s="119" t="s">
        <v>26</v>
      </c>
      <c r="G10" s="120"/>
      <c r="H10" s="126"/>
      <c r="I10" s="119" t="s">
        <v>6</v>
      </c>
      <c r="J10" s="120"/>
      <c r="K10" s="179"/>
    </row>
    <row r="11" spans="1:14">
      <c r="A11" s="136"/>
      <c r="B11" s="3" t="s">
        <v>14</v>
      </c>
      <c r="C11" s="4" t="s">
        <v>13</v>
      </c>
      <c r="D11" s="4" t="s">
        <v>43</v>
      </c>
      <c r="E11" s="4" t="s">
        <v>13</v>
      </c>
      <c r="F11" s="4" t="s">
        <v>38</v>
      </c>
      <c r="G11" s="3" t="s">
        <v>13</v>
      </c>
      <c r="H11" s="3"/>
      <c r="I11" s="70" t="s">
        <v>78</v>
      </c>
      <c r="J11" s="4" t="s">
        <v>13</v>
      </c>
      <c r="K11" s="4"/>
    </row>
    <row r="12" spans="1:14">
      <c r="A12" s="5" t="s">
        <v>15</v>
      </c>
      <c r="B12" s="13">
        <v>13</v>
      </c>
      <c r="C12" s="13">
        <v>17900</v>
      </c>
      <c r="D12" s="13">
        <v>1</v>
      </c>
      <c r="E12" s="13">
        <v>6000</v>
      </c>
      <c r="F12" s="13">
        <v>1</v>
      </c>
      <c r="G12" s="13">
        <v>27100</v>
      </c>
      <c r="H12" s="13">
        <f>C12+E12+G12</f>
        <v>51000</v>
      </c>
      <c r="I12" s="13" t="s">
        <v>79</v>
      </c>
      <c r="J12" s="13">
        <v>26200</v>
      </c>
      <c r="K12" s="69">
        <f>H12+J12</f>
        <v>77200</v>
      </c>
      <c r="L12" s="1" t="s">
        <v>162</v>
      </c>
      <c r="M12" s="1">
        <v>4</v>
      </c>
      <c r="N12" s="24">
        <f>K12</f>
        <v>77200</v>
      </c>
    </row>
    <row r="13" spans="1:14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4">
      <c r="A14" s="7"/>
      <c r="B14" s="15"/>
      <c r="C14" s="15"/>
      <c r="D14" s="27"/>
      <c r="E14" s="27"/>
      <c r="F14" s="25"/>
      <c r="G14" s="25"/>
      <c r="H14" s="25"/>
      <c r="I14" s="25"/>
      <c r="J14" s="25"/>
      <c r="K14" s="25"/>
    </row>
    <row r="15" spans="1:14">
      <c r="A15" s="7"/>
      <c r="B15" s="15"/>
      <c r="C15" s="15"/>
      <c r="D15" s="27"/>
      <c r="E15" s="27"/>
      <c r="F15" s="27"/>
      <c r="G15" s="27"/>
      <c r="H15" s="27"/>
      <c r="I15" s="27"/>
      <c r="J15" s="27"/>
      <c r="K15" s="27"/>
    </row>
    <row r="16" spans="1:14">
      <c r="A16" s="11"/>
      <c r="B16" s="23"/>
      <c r="C16" s="23"/>
      <c r="D16" s="28"/>
      <c r="E16" s="28"/>
      <c r="F16" s="28"/>
      <c r="G16" s="28"/>
      <c r="H16" s="28"/>
      <c r="I16" s="28"/>
      <c r="J16" s="28"/>
      <c r="K16" s="28"/>
    </row>
    <row r="17" spans="1:11">
      <c r="A17" s="52" t="s">
        <v>23</v>
      </c>
      <c r="B17" s="30">
        <f>SUM(B12:B14)</f>
        <v>13</v>
      </c>
      <c r="C17" s="30">
        <f>SUM(C12:C14)</f>
        <v>17900</v>
      </c>
      <c r="D17" s="48">
        <v>1</v>
      </c>
      <c r="E17" s="48">
        <v>6000</v>
      </c>
      <c r="F17" s="30">
        <v>1</v>
      </c>
      <c r="G17" s="30">
        <f>SUM(G12:G16)</f>
        <v>27100</v>
      </c>
      <c r="H17" s="30">
        <f>SUM(H12:H16)</f>
        <v>51000</v>
      </c>
      <c r="I17" s="30">
        <v>15712</v>
      </c>
      <c r="J17" s="30">
        <f>SUM(J12:J16)</f>
        <v>26200</v>
      </c>
      <c r="K17" s="30">
        <f>SUM(K12:K16)</f>
        <v>77200</v>
      </c>
    </row>
    <row r="19" spans="1:11">
      <c r="C19" s="24"/>
    </row>
  </sheetData>
  <mergeCells count="22">
    <mergeCell ref="I7:J8"/>
    <mergeCell ref="A1:K1"/>
    <mergeCell ref="A2:K2"/>
    <mergeCell ref="A3:K3"/>
    <mergeCell ref="A4:K4"/>
    <mergeCell ref="A5:K5"/>
    <mergeCell ref="A6:A11"/>
    <mergeCell ref="B10:C10"/>
    <mergeCell ref="K7:K10"/>
    <mergeCell ref="D7:E8"/>
    <mergeCell ref="B7:C8"/>
    <mergeCell ref="F7:G8"/>
    <mergeCell ref="B9:C9"/>
    <mergeCell ref="D9:E9"/>
    <mergeCell ref="F9:G9"/>
    <mergeCell ref="D10:E10"/>
    <mergeCell ref="F10:G10"/>
    <mergeCell ref="I9:J9"/>
    <mergeCell ref="I10:J10"/>
    <mergeCell ref="B6:H6"/>
    <mergeCell ref="H7:H10"/>
    <mergeCell ref="I6:J6"/>
  </mergeCells>
  <pageMargins left="0.7" right="0.7" top="0.75" bottom="0.75" header="0.3" footer="0.3"/>
  <pageSetup paperSize="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A4" workbookViewId="0">
      <selection activeCell="N12" sqref="N12:O18"/>
    </sheetView>
  </sheetViews>
  <sheetFormatPr defaultColWidth="9" defaultRowHeight="20.399999999999999"/>
  <cols>
    <col min="1" max="1" width="14.69921875" style="1" customWidth="1"/>
    <col min="2" max="2" width="8.59765625" style="1" customWidth="1"/>
    <col min="3" max="3" width="9.09765625" style="1" customWidth="1"/>
    <col min="4" max="4" width="8.5" style="1" customWidth="1"/>
    <col min="5" max="6" width="11.19921875" style="1" customWidth="1"/>
    <col min="7" max="7" width="6.19921875" style="1" customWidth="1"/>
    <col min="8" max="8" width="13.69921875" style="1" customWidth="1"/>
    <col min="9" max="9" width="6.19921875" style="1" customWidth="1"/>
    <col min="10" max="10" width="12.09765625" style="1" customWidth="1"/>
    <col min="11" max="11" width="11" style="1" customWidth="1"/>
    <col min="12" max="12" width="15.09765625" style="1" customWidth="1"/>
    <col min="13" max="14" width="9" style="1"/>
    <col min="15" max="15" width="12.69921875" style="1" bestFit="1" customWidth="1"/>
    <col min="16" max="16384" width="9" style="1"/>
  </cols>
  <sheetData>
    <row r="1" spans="1:15">
      <c r="A1" s="132" t="s">
        <v>57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2"/>
      <c r="N1" s="2"/>
      <c r="O1" s="2"/>
    </row>
    <row r="2" spans="1:15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2"/>
      <c r="N2" s="2"/>
      <c r="O2" s="2"/>
    </row>
    <row r="3" spans="1:15">
      <c r="A3" s="132" t="s">
        <v>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2"/>
      <c r="N3" s="2"/>
      <c r="O3" s="2"/>
    </row>
    <row r="4" spans="1:15">
      <c r="A4" s="132" t="s">
        <v>2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2"/>
      <c r="N4" s="2"/>
      <c r="O4" s="2"/>
    </row>
    <row r="5" spans="1:15">
      <c r="A5" s="132" t="s">
        <v>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2"/>
      <c r="N5" s="2"/>
      <c r="O5" s="2"/>
    </row>
    <row r="6" spans="1:15">
      <c r="A6" s="134" t="s">
        <v>15</v>
      </c>
      <c r="B6" s="146" t="s">
        <v>4</v>
      </c>
      <c r="C6" s="160"/>
      <c r="D6" s="160"/>
      <c r="E6" s="160"/>
      <c r="F6" s="160"/>
      <c r="G6" s="160"/>
      <c r="H6" s="160"/>
      <c r="I6" s="160"/>
      <c r="J6" s="160"/>
      <c r="K6" s="160"/>
      <c r="L6" s="137" t="s">
        <v>11</v>
      </c>
      <c r="M6" s="2"/>
    </row>
    <row r="7" spans="1:15">
      <c r="A7" s="135"/>
      <c r="B7" s="169" t="s">
        <v>24</v>
      </c>
      <c r="C7" s="170"/>
      <c r="D7" s="170"/>
      <c r="E7" s="170"/>
      <c r="F7" s="178"/>
      <c r="G7" s="20" t="s">
        <v>25</v>
      </c>
      <c r="H7" s="21"/>
      <c r="I7" s="21"/>
      <c r="J7" s="21"/>
      <c r="K7" s="22"/>
      <c r="L7" s="138"/>
      <c r="M7" s="2"/>
    </row>
    <row r="8" spans="1:15" ht="45.75" customHeight="1">
      <c r="A8" s="135"/>
      <c r="B8" s="185" t="s">
        <v>33</v>
      </c>
      <c r="C8" s="186"/>
      <c r="D8" s="130" t="s">
        <v>27</v>
      </c>
      <c r="E8" s="189"/>
      <c r="F8" s="137" t="s">
        <v>71</v>
      </c>
      <c r="G8" s="187" t="s">
        <v>28</v>
      </c>
      <c r="H8" s="188"/>
      <c r="I8" s="187" t="s">
        <v>29</v>
      </c>
      <c r="J8" s="188"/>
      <c r="K8" s="137" t="s">
        <v>71</v>
      </c>
      <c r="L8" s="138"/>
    </row>
    <row r="9" spans="1:15">
      <c r="A9" s="135"/>
      <c r="B9" s="146" t="s">
        <v>8</v>
      </c>
      <c r="C9" s="147"/>
      <c r="D9" s="67" t="s">
        <v>8</v>
      </c>
      <c r="E9" s="68"/>
      <c r="F9" s="138"/>
      <c r="G9" s="146" t="s">
        <v>34</v>
      </c>
      <c r="H9" s="160"/>
      <c r="I9" s="146" t="s">
        <v>5</v>
      </c>
      <c r="J9" s="147"/>
      <c r="K9" s="138"/>
      <c r="L9" s="138"/>
    </row>
    <row r="10" spans="1:15" ht="26.25" customHeight="1">
      <c r="A10" s="135"/>
      <c r="B10" s="119" t="s">
        <v>26</v>
      </c>
      <c r="C10" s="120"/>
      <c r="D10" s="119" t="s">
        <v>26</v>
      </c>
      <c r="E10" s="120"/>
      <c r="F10" s="139"/>
      <c r="G10" s="119" t="s">
        <v>26</v>
      </c>
      <c r="H10" s="120"/>
      <c r="I10" s="119" t="s">
        <v>26</v>
      </c>
      <c r="J10" s="120"/>
      <c r="K10" s="139"/>
      <c r="L10" s="138"/>
    </row>
    <row r="11" spans="1:15">
      <c r="A11" s="136"/>
      <c r="B11" s="3" t="s">
        <v>30</v>
      </c>
      <c r="C11" s="4" t="s">
        <v>13</v>
      </c>
      <c r="D11" s="4" t="s">
        <v>30</v>
      </c>
      <c r="E11" s="4" t="s">
        <v>13</v>
      </c>
      <c r="F11" s="4" t="s">
        <v>13</v>
      </c>
      <c r="G11" s="4" t="s">
        <v>31</v>
      </c>
      <c r="H11" s="4" t="s">
        <v>13</v>
      </c>
      <c r="I11" s="4" t="s">
        <v>32</v>
      </c>
      <c r="J11" s="3"/>
      <c r="K11" s="3" t="s">
        <v>13</v>
      </c>
      <c r="L11" s="139"/>
    </row>
    <row r="12" spans="1:15">
      <c r="A12" s="5" t="s">
        <v>15</v>
      </c>
      <c r="B12" s="13">
        <v>0</v>
      </c>
      <c r="C12" s="13">
        <v>0</v>
      </c>
      <c r="D12" s="13">
        <v>0</v>
      </c>
      <c r="E12" s="13"/>
      <c r="F12" s="13">
        <v>0</v>
      </c>
      <c r="G12" s="13" t="s">
        <v>16</v>
      </c>
      <c r="H12" s="13" t="s">
        <v>16</v>
      </c>
      <c r="I12" s="13">
        <v>1</v>
      </c>
      <c r="J12" s="13">
        <v>30000</v>
      </c>
      <c r="K12" s="13">
        <v>30000</v>
      </c>
      <c r="L12" s="14">
        <v>30000</v>
      </c>
      <c r="M12" s="1" t="s">
        <v>163</v>
      </c>
      <c r="N12" s="1">
        <v>1</v>
      </c>
      <c r="O12" s="24">
        <f>L12</f>
        <v>30000</v>
      </c>
    </row>
    <row r="13" spans="1:15">
      <c r="A13" s="7" t="s">
        <v>17</v>
      </c>
      <c r="B13" s="25">
        <v>12240</v>
      </c>
      <c r="C13" s="25">
        <v>146880</v>
      </c>
      <c r="D13" s="25">
        <v>12240</v>
      </c>
      <c r="E13" s="27">
        <v>73440</v>
      </c>
      <c r="F13" s="27">
        <f t="shared" ref="F13:F18" si="0">C13+E13</f>
        <v>220320</v>
      </c>
      <c r="G13" s="25">
        <v>1</v>
      </c>
      <c r="H13" s="27">
        <v>5000</v>
      </c>
      <c r="I13" s="25" t="s">
        <v>16</v>
      </c>
      <c r="J13" s="25" t="s">
        <v>16</v>
      </c>
      <c r="K13" s="25" t="s">
        <v>16</v>
      </c>
      <c r="L13" s="26">
        <f t="shared" ref="L13:L18" si="1">F13+H13</f>
        <v>225320</v>
      </c>
      <c r="N13" s="1">
        <v>3</v>
      </c>
      <c r="O13" s="24">
        <f t="shared" ref="O13:O18" si="2">L13</f>
        <v>225320</v>
      </c>
    </row>
    <row r="14" spans="1:15">
      <c r="A14" s="7" t="s">
        <v>18</v>
      </c>
      <c r="B14" s="27">
        <v>13710</v>
      </c>
      <c r="C14" s="27">
        <v>164520</v>
      </c>
      <c r="D14" s="27">
        <v>13710</v>
      </c>
      <c r="E14" s="27">
        <v>82260</v>
      </c>
      <c r="F14" s="27">
        <f t="shared" si="0"/>
        <v>246780</v>
      </c>
      <c r="G14" s="25">
        <v>1</v>
      </c>
      <c r="H14" s="27">
        <v>5000</v>
      </c>
      <c r="I14" s="25" t="s">
        <v>16</v>
      </c>
      <c r="J14" s="25" t="s">
        <v>16</v>
      </c>
      <c r="K14" s="25" t="s">
        <v>16</v>
      </c>
      <c r="L14" s="26">
        <f t="shared" si="1"/>
        <v>251780</v>
      </c>
      <c r="N14" s="24">
        <v>3</v>
      </c>
      <c r="O14" s="24">
        <f t="shared" si="2"/>
        <v>251780</v>
      </c>
    </row>
    <row r="15" spans="1:15">
      <c r="A15" s="7" t="s">
        <v>19</v>
      </c>
      <c r="B15" s="27">
        <v>6329</v>
      </c>
      <c r="C15" s="27">
        <v>75948</v>
      </c>
      <c r="D15" s="27">
        <v>6329</v>
      </c>
      <c r="E15" s="27">
        <v>37974</v>
      </c>
      <c r="F15" s="27">
        <f t="shared" si="0"/>
        <v>113922</v>
      </c>
      <c r="G15" s="25">
        <v>1</v>
      </c>
      <c r="H15" s="27">
        <v>5000</v>
      </c>
      <c r="I15" s="25" t="s">
        <v>16</v>
      </c>
      <c r="J15" s="25" t="s">
        <v>16</v>
      </c>
      <c r="K15" s="25" t="s">
        <v>16</v>
      </c>
      <c r="L15" s="26">
        <f t="shared" si="1"/>
        <v>118922</v>
      </c>
      <c r="N15" s="1">
        <v>3</v>
      </c>
      <c r="O15" s="24">
        <f t="shared" si="2"/>
        <v>118922</v>
      </c>
    </row>
    <row r="16" spans="1:15">
      <c r="A16" s="7" t="s">
        <v>20</v>
      </c>
      <c r="B16" s="27">
        <v>8067</v>
      </c>
      <c r="C16" s="27">
        <v>96804</v>
      </c>
      <c r="D16" s="27">
        <v>8067</v>
      </c>
      <c r="E16" s="27">
        <v>48402</v>
      </c>
      <c r="F16" s="27">
        <f t="shared" si="0"/>
        <v>145206</v>
      </c>
      <c r="G16" s="25">
        <v>1</v>
      </c>
      <c r="H16" s="27">
        <v>5000</v>
      </c>
      <c r="I16" s="25" t="s">
        <v>16</v>
      </c>
      <c r="J16" s="25" t="s">
        <v>16</v>
      </c>
      <c r="K16" s="25" t="s">
        <v>16</v>
      </c>
      <c r="L16" s="26">
        <f t="shared" si="1"/>
        <v>150206</v>
      </c>
      <c r="N16" s="1">
        <v>3</v>
      </c>
      <c r="O16" s="24">
        <f t="shared" si="2"/>
        <v>150206</v>
      </c>
    </row>
    <row r="17" spans="1:15">
      <c r="A17" s="7" t="s">
        <v>21</v>
      </c>
      <c r="B17" s="27">
        <v>6311</v>
      </c>
      <c r="C17" s="27">
        <v>75732</v>
      </c>
      <c r="D17" s="27">
        <v>6311</v>
      </c>
      <c r="E17" s="27">
        <v>37866</v>
      </c>
      <c r="F17" s="27">
        <f t="shared" si="0"/>
        <v>113598</v>
      </c>
      <c r="G17" s="25">
        <v>1</v>
      </c>
      <c r="H17" s="27">
        <v>5000</v>
      </c>
      <c r="I17" s="25" t="s">
        <v>16</v>
      </c>
      <c r="J17" s="25" t="s">
        <v>16</v>
      </c>
      <c r="K17" s="25" t="s">
        <v>16</v>
      </c>
      <c r="L17" s="26">
        <f t="shared" si="1"/>
        <v>118598</v>
      </c>
      <c r="N17" s="1">
        <v>3</v>
      </c>
      <c r="O17" s="24">
        <f t="shared" si="2"/>
        <v>118598</v>
      </c>
    </row>
    <row r="18" spans="1:15">
      <c r="A18" s="11" t="s">
        <v>22</v>
      </c>
      <c r="B18" s="28">
        <v>3871</v>
      </c>
      <c r="C18" s="28">
        <v>46452</v>
      </c>
      <c r="D18" s="28">
        <v>3871</v>
      </c>
      <c r="E18" s="28">
        <v>23226</v>
      </c>
      <c r="F18" s="28">
        <f t="shared" si="0"/>
        <v>69678</v>
      </c>
      <c r="G18" s="44">
        <v>1</v>
      </c>
      <c r="H18" s="28">
        <v>5000</v>
      </c>
      <c r="I18" s="25" t="s">
        <v>16</v>
      </c>
      <c r="J18" s="25" t="s">
        <v>16</v>
      </c>
      <c r="K18" s="25" t="s">
        <v>16</v>
      </c>
      <c r="L18" s="28">
        <f t="shared" si="1"/>
        <v>74678</v>
      </c>
      <c r="N18" s="1">
        <v>3</v>
      </c>
      <c r="O18" s="24">
        <f t="shared" si="2"/>
        <v>74678</v>
      </c>
    </row>
    <row r="19" spans="1:15">
      <c r="A19" s="52" t="s">
        <v>23</v>
      </c>
      <c r="B19" s="86">
        <f>SUM(B13:B18)</f>
        <v>50528</v>
      </c>
      <c r="C19" s="86">
        <f t="shared" ref="C19:H19" si="3">SUM(C13:C18)</f>
        <v>606336</v>
      </c>
      <c r="D19" s="86">
        <f>SUM(D13:D18)</f>
        <v>50528</v>
      </c>
      <c r="E19" s="86">
        <f>SUM(E13:E18)</f>
        <v>303168</v>
      </c>
      <c r="F19" s="86">
        <f t="shared" si="3"/>
        <v>909504</v>
      </c>
      <c r="G19" s="86">
        <f t="shared" si="3"/>
        <v>6</v>
      </c>
      <c r="H19" s="86">
        <f t="shared" si="3"/>
        <v>30000</v>
      </c>
      <c r="I19" s="86">
        <f>SUM(I12:I18)</f>
        <v>1</v>
      </c>
      <c r="J19" s="86">
        <f>SUM(J12:J18)</f>
        <v>30000</v>
      </c>
      <c r="K19" s="86">
        <f>SUM(K12:K18)</f>
        <v>30000</v>
      </c>
      <c r="L19" s="87">
        <f>SUM(L12:L18)</f>
        <v>969504</v>
      </c>
    </row>
    <row r="21" spans="1:15">
      <c r="C21" s="24"/>
    </row>
  </sheetData>
  <mergeCells count="22">
    <mergeCell ref="D8:E8"/>
    <mergeCell ref="F8:F10"/>
    <mergeCell ref="D10:E10"/>
    <mergeCell ref="K8:K10"/>
    <mergeCell ref="I8:J8"/>
    <mergeCell ref="I9:J9"/>
    <mergeCell ref="L6:L11"/>
    <mergeCell ref="B8:C8"/>
    <mergeCell ref="A1:L1"/>
    <mergeCell ref="A2:L2"/>
    <mergeCell ref="A3:L3"/>
    <mergeCell ref="A4:L4"/>
    <mergeCell ref="A5:L5"/>
    <mergeCell ref="B10:C10"/>
    <mergeCell ref="I10:J10"/>
    <mergeCell ref="B7:F7"/>
    <mergeCell ref="G9:H9"/>
    <mergeCell ref="G8:H8"/>
    <mergeCell ref="G10:H10"/>
    <mergeCell ref="B9:C9"/>
    <mergeCell ref="A6:A11"/>
    <mergeCell ref="B6:K6"/>
  </mergeCells>
  <pageMargins left="0.51181102362204722" right="0.31496062992125984" top="0.74803149606299213" bottom="0.74803149606299213" header="0.31496062992125984" footer="0.31496062992125984"/>
  <pageSetup paperSize="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P21"/>
  <sheetViews>
    <sheetView workbookViewId="0">
      <selection activeCell="O12" sqref="O12:P18"/>
    </sheetView>
  </sheetViews>
  <sheetFormatPr defaultColWidth="9" defaultRowHeight="20.399999999999999"/>
  <cols>
    <col min="1" max="1" width="14.5" style="1" customWidth="1"/>
    <col min="2" max="2" width="5.19921875" style="1" customWidth="1"/>
    <col min="3" max="3" width="11.09765625" style="1" customWidth="1"/>
    <col min="4" max="4" width="8.3984375" style="1" customWidth="1"/>
    <col min="5" max="5" width="9.59765625" style="1" customWidth="1"/>
    <col min="6" max="6" width="7.59765625" style="1" customWidth="1"/>
    <col min="7" max="7" width="10.59765625" style="1" customWidth="1"/>
    <col min="8" max="8" width="9.59765625" style="1" customWidth="1"/>
    <col min="9" max="9" width="11" style="1" customWidth="1"/>
    <col min="10" max="10" width="9.69921875" style="1" customWidth="1"/>
    <col min="11" max="11" width="9.59765625" style="1" customWidth="1"/>
    <col min="12" max="12" width="13.59765625" style="1" customWidth="1"/>
    <col min="13" max="13" width="12.8984375" style="1" customWidth="1"/>
    <col min="14" max="15" width="9" style="1"/>
    <col min="16" max="16" width="12.69921875" style="1" bestFit="1" customWidth="1"/>
    <col min="17" max="16384" width="9" style="1"/>
  </cols>
  <sheetData>
    <row r="1" spans="1:16" ht="21.75" customHeight="1">
      <c r="A1" s="132" t="s">
        <v>57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6" ht="21.75" customHeight="1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6" ht="21.75" customHeight="1">
      <c r="A3" s="132" t="s">
        <v>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6" ht="21.75" customHeight="1">
      <c r="A4" s="132" t="s">
        <v>81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</row>
    <row r="5" spans="1:16" ht="21">
      <c r="A5" s="134" t="s">
        <v>15</v>
      </c>
      <c r="B5" s="146" t="s">
        <v>4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77"/>
    </row>
    <row r="6" spans="1:16" ht="28.5" customHeight="1">
      <c r="A6" s="135"/>
      <c r="B6" s="140" t="s">
        <v>60</v>
      </c>
      <c r="C6" s="141"/>
      <c r="D6" s="141"/>
      <c r="E6" s="141"/>
      <c r="F6" s="141"/>
      <c r="G6" s="141"/>
      <c r="H6" s="141"/>
      <c r="I6" s="141"/>
      <c r="J6" s="150"/>
      <c r="K6" s="192" t="s">
        <v>64</v>
      </c>
      <c r="L6" s="193"/>
      <c r="M6" s="78"/>
    </row>
    <row r="7" spans="1:16" ht="39.75" customHeight="1">
      <c r="A7" s="135"/>
      <c r="B7" s="183" t="s">
        <v>68</v>
      </c>
      <c r="C7" s="184"/>
      <c r="D7" s="183" t="s">
        <v>58</v>
      </c>
      <c r="E7" s="184"/>
      <c r="F7" s="134" t="s">
        <v>7</v>
      </c>
      <c r="G7" s="174"/>
      <c r="H7" s="134" t="s">
        <v>9</v>
      </c>
      <c r="I7" s="174"/>
      <c r="J7" s="60" t="s">
        <v>63</v>
      </c>
      <c r="K7" s="134" t="s">
        <v>65</v>
      </c>
      <c r="L7" s="174"/>
      <c r="M7" s="79" t="s">
        <v>61</v>
      </c>
    </row>
    <row r="8" spans="1:16" ht="36.75" customHeight="1">
      <c r="A8" s="135"/>
      <c r="B8" s="190" t="s">
        <v>67</v>
      </c>
      <c r="C8" s="191"/>
      <c r="D8" s="190" t="s">
        <v>59</v>
      </c>
      <c r="E8" s="191"/>
      <c r="F8" s="190" t="s">
        <v>69</v>
      </c>
      <c r="G8" s="191"/>
      <c r="H8" s="190" t="s">
        <v>10</v>
      </c>
      <c r="I8" s="191"/>
      <c r="J8" s="59" t="s">
        <v>62</v>
      </c>
      <c r="K8" s="190" t="s">
        <v>66</v>
      </c>
      <c r="L8" s="191"/>
      <c r="M8" s="79" t="s">
        <v>70</v>
      </c>
    </row>
    <row r="9" spans="1:16" ht="21">
      <c r="A9" s="135"/>
      <c r="B9" s="146" t="s">
        <v>5</v>
      </c>
      <c r="C9" s="147"/>
      <c r="D9" s="146" t="s">
        <v>5</v>
      </c>
      <c r="E9" s="147"/>
      <c r="F9" s="146" t="s">
        <v>8</v>
      </c>
      <c r="G9" s="160"/>
      <c r="H9" s="146" t="s">
        <v>5</v>
      </c>
      <c r="I9" s="160"/>
      <c r="J9" s="58"/>
      <c r="K9" s="146" t="s">
        <v>5</v>
      </c>
      <c r="L9" s="160"/>
      <c r="M9" s="78"/>
    </row>
    <row r="10" spans="1:16" ht="21" customHeight="1">
      <c r="A10" s="135"/>
      <c r="B10" s="119" t="s">
        <v>6</v>
      </c>
      <c r="C10" s="120"/>
      <c r="D10" s="119" t="s">
        <v>6</v>
      </c>
      <c r="E10" s="120"/>
      <c r="F10" s="119" t="s">
        <v>6</v>
      </c>
      <c r="G10" s="173"/>
      <c r="H10" s="119" t="s">
        <v>6</v>
      </c>
      <c r="I10" s="173"/>
      <c r="J10" s="64"/>
      <c r="K10" s="119" t="s">
        <v>6</v>
      </c>
      <c r="L10" s="173"/>
      <c r="M10" s="78"/>
    </row>
    <row r="11" spans="1:16" ht="21">
      <c r="A11" s="136"/>
      <c r="B11" s="3" t="s">
        <v>12</v>
      </c>
      <c r="C11" s="4" t="s">
        <v>13</v>
      </c>
      <c r="D11" s="4" t="s">
        <v>14</v>
      </c>
      <c r="E11" s="4" t="s">
        <v>13</v>
      </c>
      <c r="F11" s="4" t="s">
        <v>14</v>
      </c>
      <c r="G11" s="3" t="s">
        <v>13</v>
      </c>
      <c r="H11" s="3" t="s">
        <v>14</v>
      </c>
      <c r="I11" s="3" t="s">
        <v>13</v>
      </c>
      <c r="J11" s="63"/>
      <c r="K11" s="3" t="s">
        <v>12</v>
      </c>
      <c r="L11" s="3" t="s">
        <v>13</v>
      </c>
      <c r="M11" s="80"/>
    </row>
    <row r="12" spans="1:16" ht="21">
      <c r="A12" s="5" t="s">
        <v>15</v>
      </c>
      <c r="B12" s="65">
        <v>1</v>
      </c>
      <c r="C12" s="65">
        <v>4700</v>
      </c>
      <c r="D12" s="65">
        <v>17</v>
      </c>
      <c r="E12" s="65">
        <v>9300</v>
      </c>
      <c r="F12" s="83" t="s">
        <v>16</v>
      </c>
      <c r="G12" s="83" t="s">
        <v>16</v>
      </c>
      <c r="H12" s="65">
        <v>55</v>
      </c>
      <c r="I12" s="66">
        <v>69600</v>
      </c>
      <c r="J12" s="81">
        <f>C12+E12+I12</f>
        <v>83600</v>
      </c>
      <c r="K12" s="13">
        <v>1</v>
      </c>
      <c r="L12" s="55">
        <v>29000</v>
      </c>
      <c r="M12" s="81">
        <f>J12+L12</f>
        <v>112600</v>
      </c>
      <c r="N12" s="1" t="s">
        <v>163</v>
      </c>
      <c r="O12" s="1">
        <v>4</v>
      </c>
      <c r="P12" s="24">
        <f>M12</f>
        <v>112600</v>
      </c>
    </row>
    <row r="13" spans="1:16">
      <c r="A13" s="7" t="s">
        <v>17</v>
      </c>
      <c r="B13" s="84" t="s">
        <v>16</v>
      </c>
      <c r="C13" s="84" t="s">
        <v>16</v>
      </c>
      <c r="D13" s="84" t="s">
        <v>16</v>
      </c>
      <c r="E13" s="84" t="s">
        <v>16</v>
      </c>
      <c r="F13" s="84">
        <v>306</v>
      </c>
      <c r="G13" s="84">
        <v>45900</v>
      </c>
      <c r="H13" s="84" t="s">
        <v>16</v>
      </c>
      <c r="I13" s="84" t="s">
        <v>16</v>
      </c>
      <c r="J13" s="84" t="s">
        <v>16</v>
      </c>
      <c r="K13" s="84" t="s">
        <v>16</v>
      </c>
      <c r="L13" s="84" t="s">
        <v>16</v>
      </c>
      <c r="M13" s="84">
        <v>45900</v>
      </c>
      <c r="O13" s="1">
        <v>1</v>
      </c>
      <c r="P13" s="24">
        <f t="shared" ref="P13:P18" si="0">M13</f>
        <v>45900</v>
      </c>
    </row>
    <row r="14" spans="1:16">
      <c r="A14" s="7" t="s">
        <v>18</v>
      </c>
      <c r="B14" s="84" t="s">
        <v>16</v>
      </c>
      <c r="C14" s="84" t="s">
        <v>16</v>
      </c>
      <c r="D14" s="84" t="s">
        <v>16</v>
      </c>
      <c r="E14" s="84" t="s">
        <v>16</v>
      </c>
      <c r="F14" s="75">
        <v>343</v>
      </c>
      <c r="G14" s="75">
        <v>51450</v>
      </c>
      <c r="H14" s="84" t="s">
        <v>16</v>
      </c>
      <c r="I14" s="84" t="s">
        <v>16</v>
      </c>
      <c r="J14" s="84" t="s">
        <v>16</v>
      </c>
      <c r="K14" s="84" t="s">
        <v>16</v>
      </c>
      <c r="L14" s="84" t="s">
        <v>16</v>
      </c>
      <c r="M14" s="75">
        <v>51450</v>
      </c>
      <c r="O14" s="1">
        <v>1</v>
      </c>
      <c r="P14" s="24">
        <f t="shared" si="0"/>
        <v>51450</v>
      </c>
    </row>
    <row r="15" spans="1:16">
      <c r="A15" s="7" t="s">
        <v>19</v>
      </c>
      <c r="B15" s="84" t="s">
        <v>16</v>
      </c>
      <c r="C15" s="84" t="s">
        <v>16</v>
      </c>
      <c r="D15" s="84" t="s">
        <v>16</v>
      </c>
      <c r="E15" s="84" t="s">
        <v>16</v>
      </c>
      <c r="F15" s="16">
        <v>158</v>
      </c>
      <c r="G15" s="16">
        <v>23700</v>
      </c>
      <c r="H15" s="84" t="s">
        <v>16</v>
      </c>
      <c r="I15" s="84" t="s">
        <v>16</v>
      </c>
      <c r="J15" s="84" t="s">
        <v>16</v>
      </c>
      <c r="K15" s="84" t="s">
        <v>16</v>
      </c>
      <c r="L15" s="84" t="s">
        <v>16</v>
      </c>
      <c r="M15" s="16">
        <v>23700</v>
      </c>
      <c r="O15" s="1">
        <v>1</v>
      </c>
      <c r="P15" s="24">
        <f t="shared" si="0"/>
        <v>23700</v>
      </c>
    </row>
    <row r="16" spans="1:16">
      <c r="A16" s="7" t="s">
        <v>20</v>
      </c>
      <c r="B16" s="84" t="s">
        <v>16</v>
      </c>
      <c r="C16" s="84" t="s">
        <v>16</v>
      </c>
      <c r="D16" s="84" t="s">
        <v>16</v>
      </c>
      <c r="E16" s="84" t="s">
        <v>16</v>
      </c>
      <c r="F16" s="16">
        <v>202</v>
      </c>
      <c r="G16" s="16">
        <v>30300</v>
      </c>
      <c r="H16" s="84" t="s">
        <v>16</v>
      </c>
      <c r="I16" s="84" t="s">
        <v>16</v>
      </c>
      <c r="J16" s="84" t="s">
        <v>16</v>
      </c>
      <c r="K16" s="84" t="s">
        <v>16</v>
      </c>
      <c r="L16" s="84" t="s">
        <v>16</v>
      </c>
      <c r="M16" s="16">
        <v>30300</v>
      </c>
      <c r="O16" s="1">
        <v>1</v>
      </c>
      <c r="P16" s="24">
        <f t="shared" si="0"/>
        <v>30300</v>
      </c>
    </row>
    <row r="17" spans="1:16">
      <c r="A17" s="45" t="s">
        <v>21</v>
      </c>
      <c r="B17" s="84" t="s">
        <v>16</v>
      </c>
      <c r="C17" s="84" t="s">
        <v>16</v>
      </c>
      <c r="D17" s="84" t="s">
        <v>16</v>
      </c>
      <c r="E17" s="84" t="s">
        <v>16</v>
      </c>
      <c r="F17" s="34">
        <v>158</v>
      </c>
      <c r="G17" s="34">
        <v>23700</v>
      </c>
      <c r="H17" s="84" t="s">
        <v>16</v>
      </c>
      <c r="I17" s="84" t="s">
        <v>16</v>
      </c>
      <c r="J17" s="84" t="s">
        <v>16</v>
      </c>
      <c r="K17" s="84" t="s">
        <v>16</v>
      </c>
      <c r="L17" s="84" t="s">
        <v>16</v>
      </c>
      <c r="M17" s="34">
        <v>23700</v>
      </c>
      <c r="O17" s="1">
        <v>1</v>
      </c>
      <c r="P17" s="24">
        <f t="shared" si="0"/>
        <v>23700</v>
      </c>
    </row>
    <row r="18" spans="1:16">
      <c r="A18" s="11" t="s">
        <v>22</v>
      </c>
      <c r="B18" s="84" t="s">
        <v>16</v>
      </c>
      <c r="C18" s="84" t="s">
        <v>16</v>
      </c>
      <c r="D18" s="84" t="s">
        <v>16</v>
      </c>
      <c r="E18" s="84" t="s">
        <v>16</v>
      </c>
      <c r="F18" s="17">
        <v>97</v>
      </c>
      <c r="G18" s="17">
        <v>14550</v>
      </c>
      <c r="H18" s="84" t="s">
        <v>16</v>
      </c>
      <c r="I18" s="84" t="s">
        <v>16</v>
      </c>
      <c r="J18" s="84" t="s">
        <v>16</v>
      </c>
      <c r="K18" s="84" t="s">
        <v>16</v>
      </c>
      <c r="L18" s="84" t="s">
        <v>16</v>
      </c>
      <c r="M18" s="17">
        <v>14550</v>
      </c>
      <c r="O18" s="1">
        <v>1</v>
      </c>
      <c r="P18" s="24">
        <f t="shared" si="0"/>
        <v>14550</v>
      </c>
    </row>
    <row r="19" spans="1:16" ht="21">
      <c r="A19" s="76" t="s">
        <v>23</v>
      </c>
      <c r="B19" s="30">
        <f>SUM(B12:B15)</f>
        <v>1</v>
      </c>
      <c r="C19" s="30">
        <f>SUM(C12:C15)</f>
        <v>4700</v>
      </c>
      <c r="D19" s="30">
        <f>SUM(D12:D18)</f>
        <v>17</v>
      </c>
      <c r="E19" s="30">
        <f>SUM(E12:E18)</f>
        <v>9300</v>
      </c>
      <c r="F19" s="30">
        <f>SUM(F13:F18)</f>
        <v>1264</v>
      </c>
      <c r="G19" s="30">
        <f>SUM(G13:G18)</f>
        <v>189600</v>
      </c>
      <c r="H19" s="30">
        <f>SUM(H12:H15)</f>
        <v>55</v>
      </c>
      <c r="I19" s="56">
        <f>SUM(I12:I15)</f>
        <v>69600</v>
      </c>
      <c r="J19" s="85">
        <f>SUM(J12:J18)</f>
        <v>83600</v>
      </c>
      <c r="K19" s="30">
        <f>SUM(K12:K15)</f>
        <v>1</v>
      </c>
      <c r="L19" s="56">
        <f>SUM(L12:L15)</f>
        <v>29000</v>
      </c>
      <c r="M19" s="85">
        <f>SUM(M12:M18)</f>
        <v>302200</v>
      </c>
    </row>
    <row r="20" spans="1:16">
      <c r="M20" s="24"/>
    </row>
    <row r="21" spans="1:16">
      <c r="M21" s="24"/>
    </row>
  </sheetData>
  <mergeCells count="28">
    <mergeCell ref="A1:M1"/>
    <mergeCell ref="A2:M2"/>
    <mergeCell ref="A3:M3"/>
    <mergeCell ref="A4:M4"/>
    <mergeCell ref="A5:A11"/>
    <mergeCell ref="D10:E10"/>
    <mergeCell ref="B5:L5"/>
    <mergeCell ref="K6:L6"/>
    <mergeCell ref="B6:J6"/>
    <mergeCell ref="H7:I7"/>
    <mergeCell ref="H8:I8"/>
    <mergeCell ref="H9:I9"/>
    <mergeCell ref="H10:I10"/>
    <mergeCell ref="K7:L7"/>
    <mergeCell ref="K8:L8"/>
    <mergeCell ref="K9:L9"/>
    <mergeCell ref="K10:L10"/>
    <mergeCell ref="F7:G7"/>
    <mergeCell ref="F8:G8"/>
    <mergeCell ref="F9:G9"/>
    <mergeCell ref="F10:G10"/>
    <mergeCell ref="B7:C7"/>
    <mergeCell ref="B8:C8"/>
    <mergeCell ref="B9:C9"/>
    <mergeCell ref="D7:E7"/>
    <mergeCell ref="B10:C10"/>
    <mergeCell ref="D8:E8"/>
    <mergeCell ref="D9:E9"/>
  </mergeCells>
  <pageMargins left="0.31496062992125984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J14"/>
  <sheetViews>
    <sheetView workbookViewId="0">
      <selection activeCell="O6" sqref="O6:P6"/>
    </sheetView>
  </sheetViews>
  <sheetFormatPr defaultRowHeight="18"/>
  <cols>
    <col min="1" max="1" width="31.59765625" customWidth="1"/>
    <col min="4" max="4" width="10.296875" bestFit="1" customWidth="1"/>
    <col min="5" max="5" width="2.59765625" style="196" bestFit="1" customWidth="1"/>
    <col min="6" max="6" width="9.69921875" style="196" bestFit="1" customWidth="1"/>
    <col min="7" max="7" width="1.8984375" style="196" bestFit="1" customWidth="1"/>
    <col min="8" max="8" width="5.8984375" style="196" bestFit="1" customWidth="1"/>
    <col min="9" max="9" width="2.59765625" style="196" bestFit="1" customWidth="1"/>
    <col min="10" max="10" width="8.59765625" style="196" bestFit="1" customWidth="1"/>
    <col min="11" max="11" width="2.59765625" style="196" bestFit="1" customWidth="1"/>
    <col min="12" max="12" width="8.296875" style="196" bestFit="1" customWidth="1"/>
    <col min="13" max="13" width="2.59765625" style="196" bestFit="1" customWidth="1"/>
    <col min="14" max="14" width="6.8984375" style="196" bestFit="1" customWidth="1"/>
    <col min="15" max="15" width="3.19921875" style="196" customWidth="1"/>
    <col min="16" max="16" width="8.796875" style="196"/>
    <col min="17" max="17" width="3.3984375" style="196" customWidth="1"/>
    <col min="18" max="18" width="6.796875" style="196" customWidth="1"/>
    <col min="19" max="19" width="2.59765625" style="196" bestFit="1" customWidth="1"/>
    <col min="20" max="20" width="8.296875" style="196" bestFit="1" customWidth="1"/>
    <col min="21" max="21" width="2.59765625" style="196" bestFit="1" customWidth="1"/>
    <col min="22" max="22" width="10.09765625" style="196" bestFit="1" customWidth="1"/>
    <col min="23" max="23" width="2.59765625" style="196" bestFit="1" customWidth="1"/>
    <col min="24" max="24" width="7.09765625" style="196" bestFit="1" customWidth="1"/>
    <col min="25" max="25" width="2.3984375" style="196" customWidth="1"/>
    <col min="26" max="26" width="6.296875" style="196" customWidth="1"/>
    <col min="27" max="27" width="3" style="196" customWidth="1"/>
    <col min="28" max="28" width="8.796875" style="196"/>
    <col min="29" max="29" width="2.09765625" style="196" customWidth="1"/>
    <col min="30" max="30" width="9.69921875" style="196" bestFit="1" customWidth="1"/>
    <col min="31" max="31" width="3" style="196" customWidth="1"/>
    <col min="32" max="32" width="8.09765625" style="196" customWidth="1"/>
    <col min="33" max="33" width="4.09765625" style="196" customWidth="1"/>
    <col min="34" max="34" width="6.8984375" style="196" bestFit="1" customWidth="1"/>
    <col min="35" max="35" width="4.09765625" style="196" customWidth="1"/>
    <col min="36" max="36" width="9.69921875" style="196" customWidth="1"/>
  </cols>
  <sheetData>
    <row r="3" spans="1:36" ht="21">
      <c r="B3" s="194" t="s">
        <v>178</v>
      </c>
      <c r="C3" s="194"/>
      <c r="D3" s="194" t="s">
        <v>90</v>
      </c>
    </row>
    <row r="4" spans="1:36" ht="63">
      <c r="B4" s="195" t="s">
        <v>179</v>
      </c>
      <c r="C4" s="195" t="s">
        <v>180</v>
      </c>
      <c r="D4" s="194"/>
    </row>
    <row r="5" spans="1:36">
      <c r="A5" t="s">
        <v>169</v>
      </c>
      <c r="B5">
        <f>สัมมาชีพประชารัฐ!J11</f>
        <v>1</v>
      </c>
      <c r="D5">
        <f>สัมมาชีพประชารัฐ!K11</f>
        <v>48530</v>
      </c>
      <c r="AD5" s="197"/>
    </row>
    <row r="6" spans="1:36" ht="20.399999999999999">
      <c r="A6" t="s">
        <v>158</v>
      </c>
      <c r="B6">
        <f>'ศจพ.จ.,อ.'!R11+'OVC '!H11+'OVC(พัฒนาและติดตาม)'!H11+ไทยช่วยไทย!H10+ประชุมคณะกรรมการทุนชุมชน!H11+'กลุ่มออมทรัพย์ SSG'!K12+'บูรณาการแผนชุมชน(สัมมาชีพ)'!H11</f>
        <v>9</v>
      </c>
      <c r="O6" s="196">
        <v>1</v>
      </c>
      <c r="P6" s="196">
        <v>134200</v>
      </c>
      <c r="Q6" s="1">
        <v>1</v>
      </c>
      <c r="R6" s="14">
        <v>6400</v>
      </c>
      <c r="S6" s="1">
        <v>2</v>
      </c>
      <c r="T6" s="96">
        <v>193600</v>
      </c>
      <c r="U6" s="1">
        <v>1</v>
      </c>
      <c r="V6" s="1">
        <v>134000</v>
      </c>
      <c r="W6" s="1">
        <v>1</v>
      </c>
      <c r="X6" s="14">
        <v>5500</v>
      </c>
      <c r="AC6" s="196">
        <v>1</v>
      </c>
      <c r="AD6" s="196">
        <v>5400</v>
      </c>
      <c r="AF6" s="197"/>
      <c r="AJ6" s="197"/>
    </row>
    <row r="7" spans="1:36">
      <c r="A7" t="s">
        <v>170</v>
      </c>
      <c r="B7">
        <f>สารสนเทศ!M12+'จปฐ (จัดเก็บบันทึก)'!N12+'จปฐ (เตรียมความพร้อม)'!O12</f>
        <v>9</v>
      </c>
    </row>
    <row r="8" spans="1:36">
      <c r="A8" t="s">
        <v>171</v>
      </c>
      <c r="D8" s="198">
        <f>F8</f>
        <v>5000</v>
      </c>
      <c r="E8" s="196">
        <v>1</v>
      </c>
      <c r="F8" s="14">
        <v>5000</v>
      </c>
    </row>
    <row r="9" spans="1:36">
      <c r="A9" t="s">
        <v>172</v>
      </c>
      <c r="B9">
        <f>E9+I9+K9+M9+O9+AA9+AC9+AG9+AI9</f>
        <v>15</v>
      </c>
      <c r="D9" s="198">
        <f>F9+H9+J9+L9+N9+P9+AB9+AD9+AH9+AJ9</f>
        <v>3357568</v>
      </c>
      <c r="E9" s="196">
        <v>4</v>
      </c>
      <c r="F9" s="25">
        <v>1357200</v>
      </c>
      <c r="G9" s="196">
        <v>1</v>
      </c>
      <c r="H9" s="196">
        <v>33538</v>
      </c>
      <c r="I9" s="196">
        <v>1</v>
      </c>
      <c r="J9" s="196">
        <v>20000</v>
      </c>
      <c r="K9" s="196">
        <v>1</v>
      </c>
      <c r="L9" s="25">
        <v>430000</v>
      </c>
      <c r="M9" s="196">
        <v>1</v>
      </c>
      <c r="N9" s="196">
        <v>98810</v>
      </c>
      <c r="O9" s="196">
        <v>2</v>
      </c>
      <c r="P9" s="196">
        <v>22800</v>
      </c>
      <c r="AA9" s="196">
        <v>1</v>
      </c>
      <c r="AB9" s="196">
        <v>1104000</v>
      </c>
      <c r="AC9" s="196">
        <v>1</v>
      </c>
      <c r="AD9" s="196">
        <v>20000</v>
      </c>
      <c r="AG9" s="196">
        <v>3</v>
      </c>
      <c r="AH9" s="196">
        <v>225320</v>
      </c>
      <c r="AI9" s="196">
        <v>1</v>
      </c>
      <c r="AJ9" s="197">
        <v>45900</v>
      </c>
    </row>
    <row r="10" spans="1:36">
      <c r="A10" t="s">
        <v>173</v>
      </c>
      <c r="B10">
        <f>E10+G10+M10+O10+AA10+AC10+AG10+AI10</f>
        <v>14</v>
      </c>
      <c r="D10" s="198">
        <f>F10+H10+N10+P10+AB10+AD10+AH10+AJ10</f>
        <v>4774808</v>
      </c>
      <c r="E10" s="196">
        <v>4</v>
      </c>
      <c r="F10" s="25">
        <v>2464200</v>
      </c>
      <c r="G10" s="196">
        <v>1</v>
      </c>
      <c r="H10" s="196">
        <v>36778</v>
      </c>
      <c r="M10" s="196">
        <v>1</v>
      </c>
      <c r="N10" s="196">
        <v>177000</v>
      </c>
      <c r="O10" s="196">
        <v>2</v>
      </c>
      <c r="P10" s="196">
        <v>22800</v>
      </c>
      <c r="AA10" s="196">
        <v>1</v>
      </c>
      <c r="AB10" s="196">
        <v>1738800</v>
      </c>
      <c r="AC10" s="196">
        <v>1</v>
      </c>
      <c r="AD10" s="196">
        <v>32000</v>
      </c>
      <c r="AG10" s="196">
        <v>3</v>
      </c>
      <c r="AH10" s="196">
        <v>251780</v>
      </c>
      <c r="AI10" s="196">
        <v>1</v>
      </c>
      <c r="AJ10" s="197">
        <v>51450</v>
      </c>
    </row>
    <row r="11" spans="1:36">
      <c r="A11" t="s">
        <v>174</v>
      </c>
      <c r="B11">
        <f>E11+G11+M11+O11+Q11+W11+AA11+AC11+AG11+AI11</f>
        <v>16</v>
      </c>
      <c r="D11" s="198">
        <f>F11+H11+N11+P11+R11+AB11+AD11+AH11+AJ11</f>
        <v>2718893</v>
      </c>
      <c r="E11" s="196">
        <v>4</v>
      </c>
      <c r="F11" s="25">
        <v>1383900</v>
      </c>
      <c r="G11" s="196">
        <v>1</v>
      </c>
      <c r="H11" s="196">
        <v>31376</v>
      </c>
      <c r="M11" s="196">
        <v>1</v>
      </c>
      <c r="N11" s="196">
        <v>39295</v>
      </c>
      <c r="O11" s="196">
        <v>2</v>
      </c>
      <c r="P11" s="196">
        <v>19500</v>
      </c>
      <c r="Q11" s="196">
        <v>1</v>
      </c>
      <c r="R11" s="196">
        <v>61000</v>
      </c>
      <c r="W11" s="196">
        <v>1</v>
      </c>
      <c r="X11" s="196">
        <v>4700</v>
      </c>
      <c r="AA11" s="196">
        <v>1</v>
      </c>
      <c r="AB11" s="196">
        <v>1021200</v>
      </c>
      <c r="AC11" s="196">
        <v>1</v>
      </c>
      <c r="AD11" s="196">
        <v>20000</v>
      </c>
      <c r="AG11" s="196">
        <v>3</v>
      </c>
      <c r="AH11" s="196">
        <v>118922</v>
      </c>
      <c r="AI11" s="196">
        <v>1</v>
      </c>
      <c r="AJ11" s="197">
        <v>23700</v>
      </c>
    </row>
    <row r="12" spans="1:36">
      <c r="A12" t="s">
        <v>175</v>
      </c>
      <c r="B12">
        <f>E12+G12+I12+K12+M12+O12+Q12+W12+AA12+AC12+AG12+AI12</f>
        <v>18</v>
      </c>
      <c r="D12" s="198">
        <f>F12+H12+J12+L12+P12+R12+X12+AB12+AD12+AH12+AJ12</f>
        <v>3966982</v>
      </c>
      <c r="E12" s="196">
        <v>4</v>
      </c>
      <c r="F12" s="25">
        <v>1839600</v>
      </c>
      <c r="G12" s="196">
        <v>1</v>
      </c>
      <c r="H12" s="196">
        <v>34076</v>
      </c>
      <c r="I12" s="196">
        <v>1</v>
      </c>
      <c r="J12" s="196">
        <v>20000</v>
      </c>
      <c r="K12" s="196">
        <v>1</v>
      </c>
      <c r="L12" s="25">
        <v>430000</v>
      </c>
      <c r="M12" s="196">
        <v>1</v>
      </c>
      <c r="N12" s="196">
        <v>39295</v>
      </c>
      <c r="O12" s="196">
        <v>2</v>
      </c>
      <c r="P12" s="196">
        <v>20700</v>
      </c>
      <c r="Q12" s="196">
        <v>1</v>
      </c>
      <c r="R12" s="196">
        <v>61000</v>
      </c>
      <c r="W12" s="196">
        <v>1</v>
      </c>
      <c r="X12" s="196">
        <v>4700</v>
      </c>
      <c r="AA12" s="196">
        <v>1</v>
      </c>
      <c r="AB12" s="196">
        <v>1352400</v>
      </c>
      <c r="AC12" s="196">
        <v>1</v>
      </c>
      <c r="AD12" s="196">
        <v>24000</v>
      </c>
      <c r="AG12" s="196">
        <v>3</v>
      </c>
      <c r="AH12" s="196">
        <v>150206</v>
      </c>
      <c r="AI12" s="196">
        <v>1</v>
      </c>
      <c r="AJ12" s="197">
        <v>30300</v>
      </c>
    </row>
    <row r="13" spans="1:36">
      <c r="A13" t="s">
        <v>176</v>
      </c>
      <c r="B13">
        <f>E13+G13+I13+K13+M13+O13+W13+AA13+AC13+AG13+AI13</f>
        <v>17</v>
      </c>
      <c r="D13" s="198">
        <f>F13+H13+J13+L13+N13+P13+X13+AB13+AD13+AH13+AJ13</f>
        <v>2147464</v>
      </c>
      <c r="E13" s="196">
        <v>4</v>
      </c>
      <c r="F13" s="46">
        <v>990900</v>
      </c>
      <c r="G13" s="196">
        <v>1</v>
      </c>
      <c r="H13" s="196">
        <v>33266</v>
      </c>
      <c r="I13" s="196">
        <v>1</v>
      </c>
      <c r="J13" s="196">
        <v>20000</v>
      </c>
      <c r="K13" s="196">
        <v>1</v>
      </c>
      <c r="L13" s="25">
        <v>430000</v>
      </c>
      <c r="M13" s="196">
        <v>1</v>
      </c>
      <c r="N13" s="196">
        <v>109600</v>
      </c>
      <c r="O13" s="196">
        <v>2</v>
      </c>
      <c r="P13" s="196">
        <v>18300</v>
      </c>
      <c r="W13" s="196">
        <v>1</v>
      </c>
      <c r="X13" s="196">
        <v>4700</v>
      </c>
      <c r="AA13" s="196">
        <v>1</v>
      </c>
      <c r="AB13" s="196">
        <v>386400</v>
      </c>
      <c r="AC13" s="196">
        <v>1</v>
      </c>
      <c r="AD13" s="196">
        <v>12000</v>
      </c>
      <c r="AG13" s="196">
        <v>3</v>
      </c>
      <c r="AH13" s="196">
        <v>118598</v>
      </c>
      <c r="AI13" s="196">
        <v>1</v>
      </c>
      <c r="AJ13" s="197">
        <v>23700</v>
      </c>
    </row>
    <row r="14" spans="1:36">
      <c r="A14" t="s">
        <v>177</v>
      </c>
      <c r="B14">
        <f>E14+G14+M14+O14+AA14+AC14+AG14+AI14</f>
        <v>14</v>
      </c>
      <c r="D14" s="198">
        <f>F14++H14+N14+P14+AB14+AD14+AH14+AJ14</f>
        <v>1160694</v>
      </c>
      <c r="E14" s="196">
        <v>4</v>
      </c>
      <c r="F14" s="25">
        <v>544500</v>
      </c>
      <c r="G14" s="196">
        <v>1</v>
      </c>
      <c r="H14" s="196">
        <v>28666</v>
      </c>
      <c r="M14" s="196">
        <v>1</v>
      </c>
      <c r="N14" s="196">
        <v>30000</v>
      </c>
      <c r="O14" s="196">
        <v>2</v>
      </c>
      <c r="P14" s="196">
        <v>14700</v>
      </c>
      <c r="AA14" s="196">
        <v>1</v>
      </c>
      <c r="AB14" s="196">
        <v>441600</v>
      </c>
      <c r="AC14" s="196">
        <v>1</v>
      </c>
      <c r="AD14" s="196">
        <v>12000</v>
      </c>
      <c r="AG14" s="196">
        <v>3</v>
      </c>
      <c r="AH14" s="196">
        <v>74678</v>
      </c>
      <c r="AI14" s="196">
        <v>1</v>
      </c>
      <c r="AJ14" s="197">
        <v>14550</v>
      </c>
    </row>
  </sheetData>
  <mergeCells count="2">
    <mergeCell ref="B3:C3"/>
    <mergeCell ref="D3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4" workbookViewId="0">
      <selection activeCell="R11" sqref="R11:S11"/>
    </sheetView>
  </sheetViews>
  <sheetFormatPr defaultColWidth="9" defaultRowHeight="20.399999999999999"/>
  <cols>
    <col min="1" max="1" width="13.19921875" style="1" customWidth="1"/>
    <col min="2" max="2" width="4.3984375" style="1" customWidth="1"/>
    <col min="3" max="3" width="8.19921875" style="1" customWidth="1"/>
    <col min="4" max="4" width="4.19921875" style="1" customWidth="1"/>
    <col min="5" max="5" width="8.09765625" style="1" customWidth="1"/>
    <col min="6" max="6" width="8.59765625" style="1" customWidth="1"/>
    <col min="7" max="7" width="6" style="1" customWidth="1"/>
    <col min="8" max="8" width="8.69921875" style="1" customWidth="1"/>
    <col min="9" max="9" width="4.19921875" style="1" customWidth="1"/>
    <col min="10" max="10" width="8.19921875" style="1" customWidth="1"/>
    <col min="11" max="11" width="10.09765625" style="1" customWidth="1"/>
    <col min="12" max="12" width="8.69921875" style="1" customWidth="1"/>
    <col min="13" max="13" width="13.5" style="1" customWidth="1"/>
    <col min="14" max="14" width="7.59765625" style="1" customWidth="1"/>
    <col min="15" max="15" width="9.09765625" style="1" customWidth="1"/>
    <col min="16" max="16" width="9.3984375" style="1" customWidth="1"/>
    <col min="17" max="16384" width="9" style="1"/>
  </cols>
  <sheetData>
    <row r="1" spans="1:19">
      <c r="A1" s="132" t="s">
        <v>57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49"/>
      <c r="R1" s="2"/>
      <c r="S1" s="2"/>
    </row>
    <row r="2" spans="1:19">
      <c r="A2" s="132" t="s">
        <v>125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49"/>
      <c r="R2" s="2"/>
      <c r="S2" s="2"/>
    </row>
    <row r="3" spans="1:19">
      <c r="A3" s="133" t="s">
        <v>124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49"/>
      <c r="R3" s="2"/>
      <c r="S3" s="2"/>
    </row>
    <row r="4" spans="1:19" ht="21.75" customHeight="1">
      <c r="A4" s="134" t="s">
        <v>15</v>
      </c>
      <c r="B4" s="140" t="s">
        <v>119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50"/>
      <c r="P4" s="137" t="s">
        <v>11</v>
      </c>
      <c r="Q4" s="2"/>
    </row>
    <row r="5" spans="1:19" ht="16.5" customHeight="1">
      <c r="A5" s="135"/>
      <c r="B5" s="140" t="s">
        <v>120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50"/>
      <c r="P5" s="138"/>
      <c r="Q5" s="2"/>
    </row>
    <row r="6" spans="1:19" ht="41.25" customHeight="1">
      <c r="A6" s="135"/>
      <c r="B6" s="121" t="s">
        <v>127</v>
      </c>
      <c r="C6" s="122"/>
      <c r="D6" s="122"/>
      <c r="E6" s="122"/>
      <c r="F6" s="123"/>
      <c r="G6" s="121" t="s">
        <v>126</v>
      </c>
      <c r="H6" s="122"/>
      <c r="I6" s="122"/>
      <c r="J6" s="122"/>
      <c r="K6" s="123"/>
      <c r="L6" s="151" t="s">
        <v>121</v>
      </c>
      <c r="M6" s="152"/>
      <c r="N6" s="121" t="s">
        <v>123</v>
      </c>
      <c r="O6" s="123"/>
      <c r="P6" s="138"/>
      <c r="Q6" s="2"/>
    </row>
    <row r="7" spans="1:19" ht="57" customHeight="1">
      <c r="A7" s="135"/>
      <c r="B7" s="124"/>
      <c r="C7" s="125"/>
      <c r="D7" s="125"/>
      <c r="E7" s="125"/>
      <c r="F7" s="126"/>
      <c r="G7" s="124"/>
      <c r="H7" s="125"/>
      <c r="I7" s="125"/>
      <c r="J7" s="125"/>
      <c r="K7" s="126"/>
      <c r="L7" s="151" t="s">
        <v>122</v>
      </c>
      <c r="M7" s="152"/>
      <c r="N7" s="124"/>
      <c r="O7" s="126"/>
      <c r="P7" s="138"/>
      <c r="Q7" s="2"/>
    </row>
    <row r="8" spans="1:19">
      <c r="A8" s="135"/>
      <c r="B8" s="148" t="s">
        <v>5</v>
      </c>
      <c r="C8" s="149"/>
      <c r="D8" s="100" t="s">
        <v>5</v>
      </c>
      <c r="E8" s="101"/>
      <c r="F8" s="137" t="s">
        <v>90</v>
      </c>
      <c r="G8" s="144" t="s">
        <v>8</v>
      </c>
      <c r="H8" s="145"/>
      <c r="I8" s="98" t="s">
        <v>8</v>
      </c>
      <c r="J8" s="99"/>
      <c r="K8" s="137" t="s">
        <v>90</v>
      </c>
      <c r="L8" s="146" t="s">
        <v>5</v>
      </c>
      <c r="M8" s="147"/>
      <c r="N8" s="146" t="s">
        <v>8</v>
      </c>
      <c r="O8" s="147"/>
      <c r="P8" s="138"/>
    </row>
    <row r="9" spans="1:19" ht="21.75" customHeight="1">
      <c r="A9" s="135"/>
      <c r="B9" s="119" t="s">
        <v>6</v>
      </c>
      <c r="C9" s="120"/>
      <c r="D9" s="119" t="s">
        <v>26</v>
      </c>
      <c r="E9" s="120"/>
      <c r="F9" s="138"/>
      <c r="G9" s="119" t="s">
        <v>6</v>
      </c>
      <c r="H9" s="120"/>
      <c r="I9" s="119" t="s">
        <v>6</v>
      </c>
      <c r="J9" s="120"/>
      <c r="K9" s="138"/>
      <c r="L9" s="119" t="s">
        <v>6</v>
      </c>
      <c r="M9" s="120"/>
      <c r="N9" s="119" t="s">
        <v>6</v>
      </c>
      <c r="O9" s="120"/>
      <c r="P9" s="138"/>
    </row>
    <row r="10" spans="1:19">
      <c r="A10" s="136"/>
      <c r="B10" s="4" t="s">
        <v>12</v>
      </c>
      <c r="C10" s="4" t="s">
        <v>13</v>
      </c>
      <c r="D10" s="4" t="s">
        <v>12</v>
      </c>
      <c r="E10" s="4" t="s">
        <v>13</v>
      </c>
      <c r="F10" s="139"/>
      <c r="G10" s="4" t="s">
        <v>12</v>
      </c>
      <c r="H10" s="4" t="s">
        <v>13</v>
      </c>
      <c r="I10" s="4" t="s">
        <v>12</v>
      </c>
      <c r="J10" s="4" t="s">
        <v>13</v>
      </c>
      <c r="K10" s="139"/>
      <c r="L10" s="4" t="s">
        <v>14</v>
      </c>
      <c r="M10" s="4" t="s">
        <v>13</v>
      </c>
      <c r="N10" s="4" t="s">
        <v>14</v>
      </c>
      <c r="O10" s="70" t="s">
        <v>13</v>
      </c>
      <c r="P10" s="139"/>
    </row>
    <row r="11" spans="1:19">
      <c r="A11" s="5" t="s">
        <v>15</v>
      </c>
      <c r="B11" s="13">
        <v>1</v>
      </c>
      <c r="C11" s="13">
        <v>11600</v>
      </c>
      <c r="D11" s="13">
        <v>1</v>
      </c>
      <c r="E11" s="13">
        <v>11600</v>
      </c>
      <c r="F11" s="13">
        <f>C11+E11</f>
        <v>23200</v>
      </c>
      <c r="G11" s="13" t="s">
        <v>16</v>
      </c>
      <c r="H11" s="13" t="s">
        <v>16</v>
      </c>
      <c r="I11" s="13" t="s">
        <v>16</v>
      </c>
      <c r="J11" s="13" t="s">
        <v>16</v>
      </c>
      <c r="K11" s="13" t="s">
        <v>16</v>
      </c>
      <c r="L11" s="42">
        <v>259</v>
      </c>
      <c r="M11" s="42">
        <v>172000</v>
      </c>
      <c r="N11" s="42" t="s">
        <v>16</v>
      </c>
      <c r="O11" s="42" t="s">
        <v>16</v>
      </c>
      <c r="P11" s="14">
        <f>F11+M11</f>
        <v>195200</v>
      </c>
      <c r="Q11" s="1" t="s">
        <v>159</v>
      </c>
      <c r="R11" s="1">
        <v>2</v>
      </c>
      <c r="S11" s="14">
        <v>195200</v>
      </c>
    </row>
    <row r="12" spans="1:19">
      <c r="A12" s="7" t="s">
        <v>17</v>
      </c>
      <c r="B12" s="25" t="s">
        <v>83</v>
      </c>
      <c r="C12" s="25" t="s">
        <v>16</v>
      </c>
      <c r="D12" s="25" t="s">
        <v>16</v>
      </c>
      <c r="E12" s="25" t="s">
        <v>16</v>
      </c>
      <c r="F12" s="25" t="s">
        <v>16</v>
      </c>
      <c r="G12" s="25">
        <v>1</v>
      </c>
      <c r="H12" s="25">
        <v>11634</v>
      </c>
      <c r="I12" s="25">
        <v>1</v>
      </c>
      <c r="J12" s="25">
        <v>11634</v>
      </c>
      <c r="K12" s="25">
        <f>H12+J12</f>
        <v>23268</v>
      </c>
      <c r="L12" s="25" t="s">
        <v>16</v>
      </c>
      <c r="M12" s="25" t="s">
        <v>16</v>
      </c>
      <c r="N12" s="25">
        <v>38</v>
      </c>
      <c r="O12" s="25">
        <v>10270</v>
      </c>
      <c r="P12" s="25">
        <f>K12+O12</f>
        <v>33538</v>
      </c>
      <c r="R12" s="1">
        <v>1</v>
      </c>
      <c r="S12" s="25">
        <v>33538</v>
      </c>
    </row>
    <row r="13" spans="1:19">
      <c r="A13" s="7" t="s">
        <v>18</v>
      </c>
      <c r="B13" s="25" t="s">
        <v>83</v>
      </c>
      <c r="C13" s="25" t="s">
        <v>83</v>
      </c>
      <c r="D13" s="25" t="s">
        <v>16</v>
      </c>
      <c r="E13" s="25" t="s">
        <v>16</v>
      </c>
      <c r="F13" s="25" t="s">
        <v>16</v>
      </c>
      <c r="G13" s="25">
        <v>1</v>
      </c>
      <c r="H13" s="25">
        <v>11634</v>
      </c>
      <c r="I13" s="25">
        <v>1</v>
      </c>
      <c r="J13" s="25">
        <v>11634</v>
      </c>
      <c r="K13" s="25">
        <f>H13+J13</f>
        <v>23268</v>
      </c>
      <c r="L13" s="25" t="s">
        <v>16</v>
      </c>
      <c r="M13" s="25" t="s">
        <v>16</v>
      </c>
      <c r="N13" s="25">
        <v>50</v>
      </c>
      <c r="O13" s="25">
        <v>13510</v>
      </c>
      <c r="P13" s="25">
        <f>K13+O13</f>
        <v>36778</v>
      </c>
      <c r="R13" s="1">
        <v>1</v>
      </c>
      <c r="S13" s="25">
        <v>36778</v>
      </c>
    </row>
    <row r="14" spans="1:19">
      <c r="A14" s="7" t="s">
        <v>19</v>
      </c>
      <c r="B14" s="25" t="s">
        <v>83</v>
      </c>
      <c r="C14" s="25" t="s">
        <v>16</v>
      </c>
      <c r="D14" s="25" t="s">
        <v>16</v>
      </c>
      <c r="E14" s="25" t="s">
        <v>16</v>
      </c>
      <c r="F14" s="25" t="s">
        <v>16</v>
      </c>
      <c r="G14" s="25">
        <v>1</v>
      </c>
      <c r="H14" s="25">
        <v>11633</v>
      </c>
      <c r="I14" s="25">
        <v>1</v>
      </c>
      <c r="J14" s="25">
        <v>11633</v>
      </c>
      <c r="K14" s="25">
        <f t="shared" ref="K14:K17" si="0">H14+J14</f>
        <v>23266</v>
      </c>
      <c r="L14" s="25" t="s">
        <v>16</v>
      </c>
      <c r="M14" s="25" t="s">
        <v>16</v>
      </c>
      <c r="N14" s="25">
        <v>30</v>
      </c>
      <c r="O14" s="25">
        <v>8110</v>
      </c>
      <c r="P14" s="25">
        <f t="shared" ref="P14:P17" si="1">K14+O14</f>
        <v>31376</v>
      </c>
      <c r="R14" s="1">
        <v>1</v>
      </c>
      <c r="S14" s="25">
        <v>31376</v>
      </c>
    </row>
    <row r="15" spans="1:19">
      <c r="A15" s="7" t="s">
        <v>20</v>
      </c>
      <c r="B15" s="25" t="s">
        <v>83</v>
      </c>
      <c r="C15" s="25" t="s">
        <v>83</v>
      </c>
      <c r="D15" s="25" t="s">
        <v>16</v>
      </c>
      <c r="E15" s="25" t="s">
        <v>16</v>
      </c>
      <c r="F15" s="25" t="s">
        <v>16</v>
      </c>
      <c r="G15" s="25">
        <v>1</v>
      </c>
      <c r="H15" s="25">
        <v>11633</v>
      </c>
      <c r="I15" s="25">
        <v>1</v>
      </c>
      <c r="J15" s="25">
        <v>11633</v>
      </c>
      <c r="K15" s="25">
        <f t="shared" si="0"/>
        <v>23266</v>
      </c>
      <c r="L15" s="25" t="s">
        <v>16</v>
      </c>
      <c r="M15" s="25" t="s">
        <v>16</v>
      </c>
      <c r="N15" s="43">
        <v>40</v>
      </c>
      <c r="O15" s="43">
        <v>10810</v>
      </c>
      <c r="P15" s="25">
        <f t="shared" si="1"/>
        <v>34076</v>
      </c>
      <c r="R15" s="1">
        <v>1</v>
      </c>
      <c r="S15" s="25">
        <v>34076</v>
      </c>
    </row>
    <row r="16" spans="1:19">
      <c r="A16" s="7" t="s">
        <v>21</v>
      </c>
      <c r="B16" s="25" t="s">
        <v>83</v>
      </c>
      <c r="C16" s="25" t="s">
        <v>16</v>
      </c>
      <c r="D16" s="25" t="s">
        <v>16</v>
      </c>
      <c r="E16" s="25" t="s">
        <v>16</v>
      </c>
      <c r="F16" s="25" t="s">
        <v>16</v>
      </c>
      <c r="G16" s="46">
        <v>1</v>
      </c>
      <c r="H16" s="46">
        <v>11633</v>
      </c>
      <c r="I16" s="46">
        <v>1</v>
      </c>
      <c r="J16" s="46">
        <v>11633</v>
      </c>
      <c r="K16" s="25">
        <f t="shared" si="0"/>
        <v>23266</v>
      </c>
      <c r="L16" s="25" t="s">
        <v>16</v>
      </c>
      <c r="M16" s="25" t="s">
        <v>16</v>
      </c>
      <c r="N16" s="46">
        <v>37</v>
      </c>
      <c r="O16" s="46">
        <v>10000</v>
      </c>
      <c r="P16" s="25">
        <f t="shared" si="1"/>
        <v>33266</v>
      </c>
      <c r="R16" s="1">
        <v>1</v>
      </c>
      <c r="S16" s="25">
        <v>33266</v>
      </c>
    </row>
    <row r="17" spans="1:19">
      <c r="A17" s="45" t="s">
        <v>22</v>
      </c>
      <c r="B17" s="46" t="s">
        <v>83</v>
      </c>
      <c r="C17" s="46" t="s">
        <v>83</v>
      </c>
      <c r="D17" s="46" t="s">
        <v>16</v>
      </c>
      <c r="E17" s="46" t="s">
        <v>16</v>
      </c>
      <c r="F17" s="46" t="s">
        <v>16</v>
      </c>
      <c r="G17" s="97">
        <v>1</v>
      </c>
      <c r="H17" s="46">
        <v>11633</v>
      </c>
      <c r="I17" s="97">
        <v>1</v>
      </c>
      <c r="J17" s="46">
        <v>11633</v>
      </c>
      <c r="K17" s="25">
        <f t="shared" si="0"/>
        <v>23266</v>
      </c>
      <c r="L17" s="46" t="s">
        <v>16</v>
      </c>
      <c r="M17" s="46" t="s">
        <v>16</v>
      </c>
      <c r="N17" s="97">
        <v>20</v>
      </c>
      <c r="O17" s="97">
        <v>5400</v>
      </c>
      <c r="P17" s="25">
        <f t="shared" si="1"/>
        <v>28666</v>
      </c>
      <c r="R17" s="1">
        <v>1</v>
      </c>
      <c r="S17" s="25">
        <v>28666</v>
      </c>
    </row>
    <row r="18" spans="1:19">
      <c r="A18" s="11" t="s">
        <v>23</v>
      </c>
      <c r="B18" s="30">
        <f>SUM(B11:B17)</f>
        <v>1</v>
      </c>
      <c r="C18" s="30">
        <f>SUM(C11:C17)</f>
        <v>11600</v>
      </c>
      <c r="D18" s="30">
        <f>SUM(D11:D17)</f>
        <v>1</v>
      </c>
      <c r="E18" s="30">
        <f>SUM(E11:E17)</f>
        <v>11600</v>
      </c>
      <c r="F18" s="30">
        <f>SUM(F11:F17)</f>
        <v>23200</v>
      </c>
      <c r="G18" s="30">
        <v>6</v>
      </c>
      <c r="H18" s="30">
        <f>SUM(H12:H17)</f>
        <v>69800</v>
      </c>
      <c r="I18" s="30">
        <v>1</v>
      </c>
      <c r="J18" s="30">
        <f>SUM(J12:J17)</f>
        <v>69800</v>
      </c>
      <c r="K18" s="30">
        <f>SUM(K12:K17)</f>
        <v>139600</v>
      </c>
      <c r="L18" s="30">
        <f>SUM(L11:L17)</f>
        <v>259</v>
      </c>
      <c r="M18" s="30">
        <f>SUM(M11:M17)</f>
        <v>172000</v>
      </c>
      <c r="N18" s="30">
        <f>SUM(N11:N17)</f>
        <v>215</v>
      </c>
      <c r="O18" s="30">
        <f>SUM(O11:O17)</f>
        <v>58100</v>
      </c>
      <c r="P18" s="48">
        <f>SUM(P11:P17)</f>
        <v>392900</v>
      </c>
    </row>
  </sheetData>
  <mergeCells count="24">
    <mergeCell ref="A1:P1"/>
    <mergeCell ref="A2:P2"/>
    <mergeCell ref="A3:P3"/>
    <mergeCell ref="A4:A10"/>
    <mergeCell ref="P4:P10"/>
    <mergeCell ref="B4:O4"/>
    <mergeCell ref="B5:O5"/>
    <mergeCell ref="L6:M6"/>
    <mergeCell ref="L7:M7"/>
    <mergeCell ref="N6:O7"/>
    <mergeCell ref="L8:M8"/>
    <mergeCell ref="N8:O8"/>
    <mergeCell ref="L9:M9"/>
    <mergeCell ref="N9:O9"/>
    <mergeCell ref="B6:F7"/>
    <mergeCell ref="G6:K7"/>
    <mergeCell ref="D9:E9"/>
    <mergeCell ref="K8:K10"/>
    <mergeCell ref="B8:C8"/>
    <mergeCell ref="B9:C9"/>
    <mergeCell ref="F8:F10"/>
    <mergeCell ref="G8:H8"/>
    <mergeCell ref="G9:H9"/>
    <mergeCell ref="I9:J9"/>
  </mergeCells>
  <pageMargins left="0.31496062992125984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H11" sqref="H11:I11"/>
    </sheetView>
  </sheetViews>
  <sheetFormatPr defaultColWidth="9" defaultRowHeight="20.399999999999999"/>
  <cols>
    <col min="1" max="2" width="10.8984375" style="1" customWidth="1"/>
    <col min="3" max="3" width="13" style="1" customWidth="1"/>
    <col min="4" max="4" width="10.5" style="1" customWidth="1"/>
    <col min="5" max="5" width="14.69921875" style="1" customWidth="1"/>
    <col min="6" max="6" width="16.8984375" style="1" customWidth="1"/>
    <col min="7" max="8" width="9" style="1"/>
    <col min="9" max="9" width="12.69921875" style="1" bestFit="1" customWidth="1"/>
    <col min="10" max="16384" width="9" style="1"/>
  </cols>
  <sheetData>
    <row r="1" spans="1:9">
      <c r="A1" s="132" t="s">
        <v>57</v>
      </c>
      <c r="B1" s="132"/>
      <c r="C1" s="132"/>
      <c r="D1" s="132"/>
      <c r="E1" s="132"/>
      <c r="F1" s="132"/>
      <c r="G1" s="49"/>
      <c r="H1" s="2"/>
      <c r="I1" s="2"/>
    </row>
    <row r="2" spans="1:9">
      <c r="A2" s="132" t="s">
        <v>113</v>
      </c>
      <c r="B2" s="132"/>
      <c r="C2" s="132"/>
      <c r="D2" s="132"/>
      <c r="E2" s="132"/>
      <c r="F2" s="132"/>
      <c r="G2" s="49"/>
      <c r="H2" s="2"/>
      <c r="I2" s="2"/>
    </row>
    <row r="3" spans="1:9">
      <c r="A3" s="132" t="s">
        <v>114</v>
      </c>
      <c r="B3" s="132"/>
      <c r="C3" s="132"/>
      <c r="D3" s="132"/>
      <c r="E3" s="132"/>
      <c r="F3" s="132"/>
      <c r="G3" s="49"/>
      <c r="H3" s="2"/>
      <c r="I3" s="2"/>
    </row>
    <row r="4" spans="1:9">
      <c r="A4" s="132" t="s">
        <v>115</v>
      </c>
      <c r="B4" s="132"/>
      <c r="C4" s="132"/>
      <c r="D4" s="132"/>
      <c r="E4" s="132"/>
      <c r="F4" s="132"/>
      <c r="G4" s="49"/>
      <c r="H4" s="2"/>
      <c r="I4" s="2"/>
    </row>
    <row r="5" spans="1:9">
      <c r="A5" s="132" t="s">
        <v>116</v>
      </c>
      <c r="B5" s="132"/>
      <c r="C5" s="132"/>
      <c r="D5" s="132"/>
      <c r="E5" s="132"/>
      <c r="F5" s="132"/>
      <c r="G5" s="2"/>
      <c r="H5" s="2"/>
      <c r="I5" s="2"/>
    </row>
    <row r="6" spans="1:9" ht="15" customHeight="1">
      <c r="A6" s="53"/>
      <c r="B6" s="53"/>
      <c r="C6" s="53"/>
      <c r="D6" s="53"/>
      <c r="E6" s="53"/>
      <c r="F6" s="53"/>
      <c r="G6" s="2"/>
      <c r="H6" s="2"/>
      <c r="I6" s="2"/>
    </row>
    <row r="7" spans="1:9" ht="60" customHeight="1">
      <c r="A7" s="134" t="s">
        <v>15</v>
      </c>
      <c r="B7" s="140" t="s">
        <v>104</v>
      </c>
      <c r="C7" s="150"/>
      <c r="D7" s="127" t="s">
        <v>105</v>
      </c>
      <c r="E7" s="129"/>
      <c r="F7" s="137" t="s">
        <v>11</v>
      </c>
      <c r="G7" s="2"/>
    </row>
    <row r="8" spans="1:9">
      <c r="A8" s="135"/>
      <c r="B8" s="146" t="s">
        <v>5</v>
      </c>
      <c r="C8" s="147"/>
      <c r="D8" s="146" t="s">
        <v>8</v>
      </c>
      <c r="E8" s="147"/>
      <c r="F8" s="138"/>
    </row>
    <row r="9" spans="1:9" ht="21.75" customHeight="1">
      <c r="A9" s="135"/>
      <c r="B9" s="119" t="s">
        <v>6</v>
      </c>
      <c r="C9" s="120"/>
      <c r="D9" s="119" t="s">
        <v>6</v>
      </c>
      <c r="E9" s="120"/>
      <c r="F9" s="138"/>
    </row>
    <row r="10" spans="1:9">
      <c r="A10" s="136"/>
      <c r="B10" s="4" t="s">
        <v>106</v>
      </c>
      <c r="C10" s="4" t="s">
        <v>13</v>
      </c>
      <c r="D10" s="4" t="s">
        <v>106</v>
      </c>
      <c r="E10" s="4" t="s">
        <v>13</v>
      </c>
      <c r="F10" s="139"/>
    </row>
    <row r="11" spans="1:9">
      <c r="A11" s="5" t="s">
        <v>15</v>
      </c>
      <c r="B11" s="13">
        <v>3</v>
      </c>
      <c r="C11" s="13">
        <v>134200</v>
      </c>
      <c r="D11" s="13" t="s">
        <v>16</v>
      </c>
      <c r="E11" s="13" t="s">
        <v>16</v>
      </c>
      <c r="F11" s="14">
        <v>134200</v>
      </c>
      <c r="G11" s="1" t="s">
        <v>159</v>
      </c>
      <c r="H11" s="1">
        <v>1</v>
      </c>
      <c r="I11" s="24">
        <f>F11</f>
        <v>134200</v>
      </c>
    </row>
    <row r="12" spans="1:9">
      <c r="A12" s="7" t="s">
        <v>109</v>
      </c>
      <c r="B12" s="25" t="s">
        <v>83</v>
      </c>
      <c r="C12" s="25" t="s">
        <v>16</v>
      </c>
      <c r="D12" s="25">
        <v>1</v>
      </c>
      <c r="E12" s="25">
        <v>20000</v>
      </c>
      <c r="F12" s="25">
        <v>20000</v>
      </c>
      <c r="H12" s="1">
        <v>1</v>
      </c>
      <c r="I12" s="1">
        <v>20000</v>
      </c>
    </row>
    <row r="13" spans="1:9">
      <c r="A13" s="7" t="s">
        <v>107</v>
      </c>
      <c r="B13" s="25" t="s">
        <v>83</v>
      </c>
      <c r="C13" s="25" t="s">
        <v>16</v>
      </c>
      <c r="D13" s="25">
        <v>1</v>
      </c>
      <c r="E13" s="25">
        <v>20000</v>
      </c>
      <c r="F13" s="25">
        <v>20000</v>
      </c>
      <c r="H13" s="1">
        <v>1</v>
      </c>
      <c r="I13" s="1">
        <v>20000</v>
      </c>
    </row>
    <row r="14" spans="1:9">
      <c r="A14" s="7" t="s">
        <v>156</v>
      </c>
      <c r="B14" s="25" t="s">
        <v>83</v>
      </c>
      <c r="C14" s="25" t="s">
        <v>16</v>
      </c>
      <c r="D14" s="25">
        <v>1</v>
      </c>
      <c r="E14" s="25">
        <v>20000</v>
      </c>
      <c r="F14" s="25">
        <v>20000</v>
      </c>
      <c r="H14" s="1">
        <v>1</v>
      </c>
      <c r="I14" s="1">
        <v>20000</v>
      </c>
    </row>
    <row r="15" spans="1:9">
      <c r="A15" s="7"/>
      <c r="B15" s="25"/>
      <c r="C15" s="25"/>
      <c r="D15" s="25"/>
      <c r="E15" s="25"/>
      <c r="F15" s="26"/>
    </row>
    <row r="16" spans="1:9">
      <c r="A16" s="45"/>
      <c r="B16" s="46"/>
      <c r="C16" s="46"/>
      <c r="D16" s="46"/>
      <c r="E16" s="46"/>
      <c r="F16" s="47"/>
    </row>
    <row r="17" spans="1:6">
      <c r="A17" s="52" t="s">
        <v>23</v>
      </c>
      <c r="B17" s="30">
        <v>1</v>
      </c>
      <c r="C17" s="30"/>
      <c r="D17" s="30"/>
      <c r="E17" s="30">
        <f>SUM(E11:E16)</f>
        <v>60000</v>
      </c>
      <c r="F17" s="48">
        <f>SUM(F11:F16)</f>
        <v>194200</v>
      </c>
    </row>
  </sheetData>
  <mergeCells count="13">
    <mergeCell ref="D8:E8"/>
    <mergeCell ref="B9:C9"/>
    <mergeCell ref="D9:E9"/>
    <mergeCell ref="A1:F1"/>
    <mergeCell ref="A2:F2"/>
    <mergeCell ref="A3:F3"/>
    <mergeCell ref="A4:F4"/>
    <mergeCell ref="A5:F5"/>
    <mergeCell ref="A7:A10"/>
    <mergeCell ref="B7:C7"/>
    <mergeCell ref="D7:E7"/>
    <mergeCell ref="F7:F10"/>
    <mergeCell ref="B8:C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H11" sqref="H11:I11"/>
    </sheetView>
  </sheetViews>
  <sheetFormatPr defaultColWidth="9" defaultRowHeight="20.399999999999999"/>
  <cols>
    <col min="1" max="2" width="10.8984375" style="1" customWidth="1"/>
    <col min="3" max="3" width="16.09765625" style="1" customWidth="1"/>
    <col min="4" max="4" width="10.5" style="1" customWidth="1"/>
    <col min="5" max="5" width="14.69921875" style="1" customWidth="1"/>
    <col min="6" max="6" width="16.8984375" style="1" customWidth="1"/>
    <col min="7" max="16384" width="9" style="1"/>
  </cols>
  <sheetData>
    <row r="1" spans="1:9">
      <c r="A1" s="132" t="s">
        <v>57</v>
      </c>
      <c r="B1" s="132"/>
      <c r="C1" s="132"/>
      <c r="D1" s="132"/>
      <c r="E1" s="132"/>
      <c r="F1" s="132"/>
      <c r="G1" s="49"/>
      <c r="H1" s="2"/>
      <c r="I1" s="2"/>
    </row>
    <row r="2" spans="1:9">
      <c r="A2" s="132" t="s">
        <v>113</v>
      </c>
      <c r="B2" s="132"/>
      <c r="C2" s="132"/>
      <c r="D2" s="132"/>
      <c r="E2" s="132"/>
      <c r="F2" s="132"/>
      <c r="G2" s="49"/>
      <c r="H2" s="2"/>
      <c r="I2" s="2"/>
    </row>
    <row r="3" spans="1:9">
      <c r="A3" s="132" t="s">
        <v>114</v>
      </c>
      <c r="B3" s="132"/>
      <c r="C3" s="132"/>
      <c r="D3" s="132"/>
      <c r="E3" s="132"/>
      <c r="F3" s="132"/>
      <c r="G3" s="49"/>
      <c r="H3" s="2"/>
      <c r="I3" s="2"/>
    </row>
    <row r="4" spans="1:9">
      <c r="A4" s="132" t="s">
        <v>115</v>
      </c>
      <c r="B4" s="132"/>
      <c r="C4" s="132"/>
      <c r="D4" s="132"/>
      <c r="E4" s="132"/>
      <c r="F4" s="132"/>
      <c r="G4" s="49"/>
      <c r="H4" s="2"/>
      <c r="I4" s="2"/>
    </row>
    <row r="5" spans="1:9">
      <c r="A5" s="132" t="s">
        <v>117</v>
      </c>
      <c r="B5" s="132"/>
      <c r="C5" s="132"/>
      <c r="D5" s="132"/>
      <c r="E5" s="132"/>
      <c r="F5" s="132"/>
      <c r="G5" s="2"/>
      <c r="H5" s="2"/>
      <c r="I5" s="2"/>
    </row>
    <row r="6" spans="1:9" ht="22.5" customHeight="1">
      <c r="A6" s="133" t="s">
        <v>118</v>
      </c>
      <c r="B6" s="133"/>
      <c r="C6" s="133"/>
      <c r="D6" s="133"/>
      <c r="E6" s="133"/>
      <c r="F6" s="133"/>
      <c r="G6" s="2"/>
      <c r="H6" s="2"/>
      <c r="I6" s="2"/>
    </row>
    <row r="7" spans="1:9" ht="60" customHeight="1">
      <c r="A7" s="134" t="s">
        <v>15</v>
      </c>
      <c r="B7" s="140" t="s">
        <v>110</v>
      </c>
      <c r="C7" s="150"/>
      <c r="D7" s="127" t="s">
        <v>111</v>
      </c>
      <c r="E7" s="129"/>
      <c r="F7" s="137" t="s">
        <v>11</v>
      </c>
      <c r="G7" s="2"/>
    </row>
    <row r="8" spans="1:9">
      <c r="A8" s="135"/>
      <c r="B8" s="146" t="s">
        <v>8</v>
      </c>
      <c r="C8" s="147"/>
      <c r="D8" s="146" t="s">
        <v>5</v>
      </c>
      <c r="E8" s="147"/>
      <c r="F8" s="138"/>
    </row>
    <row r="9" spans="1:9" ht="21.75" customHeight="1">
      <c r="A9" s="135"/>
      <c r="B9" s="119" t="s">
        <v>6</v>
      </c>
      <c r="C9" s="120"/>
      <c r="D9" s="119" t="s">
        <v>26</v>
      </c>
      <c r="E9" s="120"/>
      <c r="F9" s="138"/>
    </row>
    <row r="10" spans="1:9">
      <c r="A10" s="136"/>
      <c r="B10" s="4" t="s">
        <v>106</v>
      </c>
      <c r="C10" s="4" t="s">
        <v>13</v>
      </c>
      <c r="D10" s="4" t="s">
        <v>112</v>
      </c>
      <c r="E10" s="4" t="s">
        <v>13</v>
      </c>
      <c r="F10" s="139"/>
    </row>
    <row r="11" spans="1:9">
      <c r="A11" s="5" t="s">
        <v>15</v>
      </c>
      <c r="B11" s="13" t="s">
        <v>16</v>
      </c>
      <c r="C11" s="13" t="s">
        <v>16</v>
      </c>
      <c r="D11" s="13">
        <v>2</v>
      </c>
      <c r="E11" s="13">
        <v>6400</v>
      </c>
      <c r="F11" s="14">
        <v>6400</v>
      </c>
      <c r="G11" s="1" t="s">
        <v>159</v>
      </c>
      <c r="H11" s="1">
        <v>1</v>
      </c>
      <c r="I11" s="14">
        <v>6400</v>
      </c>
    </row>
    <row r="12" spans="1:9">
      <c r="A12" s="7" t="s">
        <v>109</v>
      </c>
      <c r="B12" s="25">
        <v>1</v>
      </c>
      <c r="C12" s="25">
        <v>430000</v>
      </c>
      <c r="D12" s="25" t="s">
        <v>16</v>
      </c>
      <c r="E12" s="25" t="s">
        <v>16</v>
      </c>
      <c r="F12" s="25">
        <v>430000</v>
      </c>
      <c r="H12" s="1">
        <v>1</v>
      </c>
      <c r="I12" s="25">
        <v>430000</v>
      </c>
    </row>
    <row r="13" spans="1:9">
      <c r="A13" s="7" t="s">
        <v>107</v>
      </c>
      <c r="B13" s="25">
        <v>1</v>
      </c>
      <c r="C13" s="25">
        <v>430000</v>
      </c>
      <c r="D13" s="25" t="s">
        <v>16</v>
      </c>
      <c r="E13" s="25" t="s">
        <v>16</v>
      </c>
      <c r="F13" s="25">
        <v>430000</v>
      </c>
      <c r="H13" s="1">
        <v>1</v>
      </c>
      <c r="I13" s="25">
        <v>430000</v>
      </c>
    </row>
    <row r="14" spans="1:9">
      <c r="A14" s="7" t="s">
        <v>108</v>
      </c>
      <c r="B14" s="25">
        <v>1</v>
      </c>
      <c r="C14" s="25">
        <v>430000</v>
      </c>
      <c r="D14" s="25" t="s">
        <v>16</v>
      </c>
      <c r="E14" s="25" t="s">
        <v>16</v>
      </c>
      <c r="F14" s="25">
        <v>430000</v>
      </c>
      <c r="H14" s="1">
        <v>1</v>
      </c>
      <c r="I14" s="25">
        <v>430000</v>
      </c>
    </row>
    <row r="15" spans="1:9">
      <c r="A15" s="7"/>
      <c r="B15" s="25"/>
      <c r="C15" s="25"/>
      <c r="D15" s="25"/>
      <c r="E15" s="25"/>
      <c r="F15" s="26"/>
    </row>
    <row r="16" spans="1:9">
      <c r="A16" s="45"/>
      <c r="B16" s="46"/>
      <c r="C16" s="46"/>
      <c r="D16" s="46"/>
      <c r="E16" s="46"/>
      <c r="F16" s="47"/>
    </row>
    <row r="17" spans="1:6">
      <c r="A17" s="52" t="s">
        <v>23</v>
      </c>
      <c r="B17" s="30">
        <v>1</v>
      </c>
      <c r="C17" s="30">
        <f>SUM(C12:C16)</f>
        <v>1290000</v>
      </c>
      <c r="D17" s="30">
        <v>2</v>
      </c>
      <c r="E17" s="30">
        <f>SUM(E11:E16)</f>
        <v>6400</v>
      </c>
      <c r="F17" s="48">
        <f>SUM(F11:F16)</f>
        <v>1296400</v>
      </c>
    </row>
  </sheetData>
  <mergeCells count="14">
    <mergeCell ref="A1:F1"/>
    <mergeCell ref="A2:F2"/>
    <mergeCell ref="A3:F3"/>
    <mergeCell ref="A4:F4"/>
    <mergeCell ref="A5:F5"/>
    <mergeCell ref="A6:F6"/>
    <mergeCell ref="D7:E7"/>
    <mergeCell ref="B7:C7"/>
    <mergeCell ref="B8:C8"/>
    <mergeCell ref="B9:C9"/>
    <mergeCell ref="D8:E8"/>
    <mergeCell ref="D9:E9"/>
    <mergeCell ref="A7:A10"/>
    <mergeCell ref="F7:F10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G11" sqref="G11:H11"/>
    </sheetView>
  </sheetViews>
  <sheetFormatPr defaultColWidth="9" defaultRowHeight="20.399999999999999"/>
  <cols>
    <col min="1" max="1" width="9" style="1"/>
    <col min="2" max="2" width="4.59765625" style="1" customWidth="1"/>
    <col min="3" max="3" width="12" style="1" customWidth="1"/>
    <col min="4" max="4" width="33" style="1" customWidth="1"/>
    <col min="5" max="5" width="23.3984375" style="1" customWidth="1"/>
    <col min="6" max="6" width="13.69921875" style="1" customWidth="1"/>
    <col min="7" max="16384" width="9" style="1"/>
  </cols>
  <sheetData>
    <row r="1" spans="1:8">
      <c r="A1" s="132" t="s">
        <v>57</v>
      </c>
      <c r="B1" s="132"/>
      <c r="C1" s="132"/>
      <c r="D1" s="132"/>
      <c r="E1" s="132"/>
      <c r="F1" s="49"/>
      <c r="G1" s="2"/>
      <c r="H1" s="2"/>
    </row>
    <row r="2" spans="1:8">
      <c r="A2" s="132" t="s">
        <v>35</v>
      </c>
      <c r="B2" s="132"/>
      <c r="C2" s="132"/>
      <c r="D2" s="132"/>
      <c r="E2" s="132"/>
      <c r="F2" s="49"/>
      <c r="G2" s="2"/>
      <c r="H2" s="2"/>
    </row>
    <row r="3" spans="1:8">
      <c r="A3" s="132" t="s">
        <v>97</v>
      </c>
      <c r="B3" s="132"/>
      <c r="C3" s="132"/>
      <c r="D3" s="132"/>
      <c r="E3" s="132"/>
      <c r="F3" s="49"/>
      <c r="G3" s="2"/>
      <c r="H3" s="2"/>
    </row>
    <row r="4" spans="1:8">
      <c r="A4" s="132" t="s">
        <v>98</v>
      </c>
      <c r="B4" s="132"/>
      <c r="C4" s="132"/>
      <c r="D4" s="132"/>
      <c r="E4" s="132"/>
      <c r="F4" s="49"/>
      <c r="G4" s="2"/>
      <c r="H4" s="2"/>
    </row>
    <row r="5" spans="1:8">
      <c r="A5" s="132" t="s">
        <v>100</v>
      </c>
      <c r="B5" s="132"/>
      <c r="C5" s="132"/>
      <c r="D5" s="132"/>
      <c r="E5" s="132"/>
      <c r="F5" s="2"/>
      <c r="G5" s="2"/>
      <c r="H5" s="2"/>
    </row>
    <row r="6" spans="1:8" ht="15" customHeight="1">
      <c r="A6" s="19"/>
      <c r="B6" s="19"/>
      <c r="C6" s="19"/>
      <c r="D6" s="19"/>
      <c r="E6" s="19"/>
      <c r="F6" s="2"/>
      <c r="G6" s="2"/>
      <c r="H6" s="2"/>
    </row>
    <row r="7" spans="1:8">
      <c r="A7" s="134" t="s">
        <v>15</v>
      </c>
      <c r="B7" s="156"/>
      <c r="C7" s="155" t="s">
        <v>101</v>
      </c>
      <c r="D7" s="155"/>
      <c r="E7" s="137" t="s">
        <v>103</v>
      </c>
      <c r="F7" s="2"/>
    </row>
    <row r="8" spans="1:8">
      <c r="A8" s="135"/>
      <c r="B8" s="157"/>
      <c r="C8" s="146" t="s">
        <v>5</v>
      </c>
      <c r="D8" s="147"/>
      <c r="E8" s="138"/>
    </row>
    <row r="9" spans="1:8" ht="21.75" customHeight="1">
      <c r="A9" s="135"/>
      <c r="B9" s="157"/>
      <c r="C9" s="119" t="s">
        <v>6</v>
      </c>
      <c r="D9" s="120"/>
      <c r="E9" s="138"/>
    </row>
    <row r="10" spans="1:8">
      <c r="A10" s="136"/>
      <c r="B10" s="158"/>
      <c r="C10" s="4" t="s">
        <v>102</v>
      </c>
      <c r="D10" s="4" t="s">
        <v>13</v>
      </c>
      <c r="E10" s="139"/>
    </row>
    <row r="11" spans="1:8">
      <c r="A11" s="5" t="s">
        <v>15</v>
      </c>
      <c r="B11" s="6"/>
      <c r="C11" s="13">
        <v>1</v>
      </c>
      <c r="D11" s="13">
        <v>5000</v>
      </c>
      <c r="E11" s="14">
        <v>5000</v>
      </c>
      <c r="F11" s="1" t="s">
        <v>160</v>
      </c>
      <c r="G11" s="1">
        <v>1</v>
      </c>
      <c r="H11" s="14">
        <v>5000</v>
      </c>
    </row>
    <row r="12" spans="1:8">
      <c r="A12" s="7"/>
      <c r="B12" s="8"/>
      <c r="C12" s="25"/>
      <c r="D12" s="25"/>
      <c r="E12" s="26"/>
    </row>
    <row r="13" spans="1:8">
      <c r="A13" s="7"/>
      <c r="B13" s="8"/>
      <c r="C13" s="25"/>
      <c r="D13" s="25"/>
      <c r="E13" s="27"/>
    </row>
    <row r="14" spans="1:8">
      <c r="A14" s="7"/>
      <c r="B14" s="8"/>
      <c r="C14" s="25"/>
      <c r="D14" s="25"/>
      <c r="E14" s="26"/>
    </row>
    <row r="15" spans="1:8">
      <c r="A15" s="7"/>
      <c r="B15" s="8"/>
      <c r="C15" s="25"/>
      <c r="D15" s="25"/>
      <c r="E15" s="27"/>
    </row>
    <row r="16" spans="1:8">
      <c r="A16" s="7"/>
      <c r="B16" s="8"/>
      <c r="C16" s="25"/>
      <c r="D16" s="25"/>
      <c r="E16" s="26"/>
    </row>
    <row r="17" spans="1:5">
      <c r="A17" s="45"/>
      <c r="B17" s="31"/>
      <c r="C17" s="46"/>
      <c r="D17" s="46"/>
      <c r="E17" s="47"/>
    </row>
    <row r="18" spans="1:5">
      <c r="A18" s="153" t="s">
        <v>23</v>
      </c>
      <c r="B18" s="154"/>
      <c r="C18" s="30">
        <v>1</v>
      </c>
      <c r="D18" s="30">
        <f>SUM(D11:D17)</f>
        <v>5000</v>
      </c>
      <c r="E18" s="48">
        <f>SUM(E11:E17)</f>
        <v>5000</v>
      </c>
    </row>
  </sheetData>
  <mergeCells count="11">
    <mergeCell ref="A1:E1"/>
    <mergeCell ref="A2:E2"/>
    <mergeCell ref="A3:E3"/>
    <mergeCell ref="A4:E4"/>
    <mergeCell ref="A5:E5"/>
    <mergeCell ref="A18:B18"/>
    <mergeCell ref="C7:D7"/>
    <mergeCell ref="A7:B10"/>
    <mergeCell ref="E7:E10"/>
    <mergeCell ref="C8:D8"/>
    <mergeCell ref="C9:D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H10" sqref="H10:J10"/>
    </sheetView>
  </sheetViews>
  <sheetFormatPr defaultColWidth="9" defaultRowHeight="20.399999999999999"/>
  <cols>
    <col min="1" max="1" width="9" style="1"/>
    <col min="2" max="2" width="5.69921875" style="1" customWidth="1"/>
    <col min="3" max="3" width="13.5" style="1" customWidth="1"/>
    <col min="4" max="4" width="14.09765625" style="1" customWidth="1"/>
    <col min="5" max="5" width="16.69921875" style="1" customWidth="1"/>
    <col min="6" max="6" width="18.59765625" style="1" customWidth="1"/>
    <col min="7" max="9" width="9" style="1"/>
    <col min="10" max="11" width="10.09765625" style="1" bestFit="1" customWidth="1"/>
    <col min="12" max="12" width="9" style="1"/>
    <col min="13" max="13" width="10.09765625" style="1" bestFit="1" customWidth="1"/>
    <col min="14" max="16384" width="9" style="1"/>
  </cols>
  <sheetData>
    <row r="1" spans="1:13">
      <c r="A1" s="132" t="s">
        <v>57</v>
      </c>
      <c r="B1" s="132"/>
      <c r="C1" s="132"/>
      <c r="D1" s="132"/>
      <c r="E1" s="132"/>
      <c r="F1" s="132"/>
      <c r="G1" s="2"/>
      <c r="H1" s="2"/>
      <c r="I1" s="2"/>
    </row>
    <row r="2" spans="1:13">
      <c r="A2" s="132" t="s">
        <v>35</v>
      </c>
      <c r="B2" s="132"/>
      <c r="C2" s="132"/>
      <c r="D2" s="132"/>
      <c r="E2" s="132"/>
      <c r="F2" s="132"/>
      <c r="G2" s="2"/>
      <c r="H2" s="2"/>
      <c r="I2" s="2"/>
    </row>
    <row r="3" spans="1:13">
      <c r="A3" s="132" t="s">
        <v>97</v>
      </c>
      <c r="B3" s="132"/>
      <c r="C3" s="132"/>
      <c r="D3" s="132"/>
      <c r="E3" s="132"/>
      <c r="F3" s="132"/>
      <c r="G3" s="2"/>
      <c r="H3" s="2"/>
      <c r="I3" s="2"/>
    </row>
    <row r="4" spans="1:13">
      <c r="A4" s="132" t="s">
        <v>98</v>
      </c>
      <c r="B4" s="132"/>
      <c r="C4" s="132"/>
      <c r="D4" s="132"/>
      <c r="E4" s="132"/>
      <c r="F4" s="132"/>
      <c r="G4" s="2"/>
      <c r="H4" s="2"/>
      <c r="I4" s="2"/>
    </row>
    <row r="5" spans="1:13">
      <c r="A5" s="132" t="s">
        <v>99</v>
      </c>
      <c r="B5" s="132"/>
      <c r="C5" s="132"/>
      <c r="D5" s="132"/>
      <c r="E5" s="132"/>
      <c r="F5" s="132"/>
      <c r="G5" s="2"/>
      <c r="H5" s="2"/>
      <c r="I5" s="2"/>
    </row>
    <row r="6" spans="1:13">
      <c r="A6" s="134" t="s">
        <v>15</v>
      </c>
      <c r="B6" s="156"/>
      <c r="C6" s="146" t="s">
        <v>157</v>
      </c>
      <c r="D6" s="160"/>
      <c r="E6" s="160"/>
      <c r="F6" s="137" t="s">
        <v>11</v>
      </c>
      <c r="G6" s="2"/>
    </row>
    <row r="7" spans="1:13">
      <c r="A7" s="135"/>
      <c r="B7" s="157"/>
      <c r="C7" s="146" t="s">
        <v>5</v>
      </c>
      <c r="D7" s="160"/>
      <c r="E7" s="147"/>
      <c r="F7" s="138"/>
    </row>
    <row r="8" spans="1:13">
      <c r="A8" s="135"/>
      <c r="B8" s="157"/>
      <c r="C8" s="4" t="s">
        <v>6</v>
      </c>
      <c r="D8" s="4" t="s">
        <v>26</v>
      </c>
      <c r="E8" s="161" t="s">
        <v>90</v>
      </c>
      <c r="F8" s="138"/>
    </row>
    <row r="9" spans="1:13">
      <c r="A9" s="136"/>
      <c r="B9" s="158"/>
      <c r="C9" s="4" t="s">
        <v>12</v>
      </c>
      <c r="D9" s="4" t="s">
        <v>12</v>
      </c>
      <c r="E9" s="162"/>
      <c r="F9" s="139"/>
    </row>
    <row r="10" spans="1:13">
      <c r="A10" s="5" t="s">
        <v>15</v>
      </c>
      <c r="B10" s="6"/>
      <c r="C10" s="13">
        <v>468</v>
      </c>
      <c r="D10" s="13">
        <v>468</v>
      </c>
      <c r="E10" s="13">
        <v>628000</v>
      </c>
      <c r="F10" s="14">
        <v>628000</v>
      </c>
      <c r="G10" s="1" t="s">
        <v>159</v>
      </c>
      <c r="H10" s="1">
        <v>1</v>
      </c>
      <c r="J10" s="1">
        <v>134000</v>
      </c>
    </row>
    <row r="11" spans="1:13">
      <c r="A11" s="7"/>
      <c r="B11" s="8"/>
      <c r="C11" s="27"/>
      <c r="D11" s="27"/>
      <c r="E11" s="27"/>
      <c r="F11" s="26"/>
      <c r="H11" s="1">
        <v>1</v>
      </c>
      <c r="J11" s="1">
        <v>30000</v>
      </c>
      <c r="K11" s="1">
        <v>68810</v>
      </c>
      <c r="L11" s="1" t="s">
        <v>164</v>
      </c>
      <c r="M11" s="1">
        <f>J11+K11</f>
        <v>98810</v>
      </c>
    </row>
    <row r="12" spans="1:13">
      <c r="A12" s="7"/>
      <c r="B12" s="8"/>
      <c r="C12" s="27"/>
      <c r="D12" s="27"/>
      <c r="E12" s="27"/>
      <c r="F12" s="27"/>
      <c r="H12" s="1">
        <v>1</v>
      </c>
      <c r="J12" s="1">
        <v>30000</v>
      </c>
      <c r="K12" s="1">
        <v>147000</v>
      </c>
      <c r="L12" s="1" t="s">
        <v>165</v>
      </c>
      <c r="M12" s="1">
        <f t="shared" ref="M12:M15" si="0">J12+K12</f>
        <v>177000</v>
      </c>
    </row>
    <row r="13" spans="1:13">
      <c r="A13" s="7"/>
      <c r="B13" s="8"/>
      <c r="C13" s="27"/>
      <c r="D13" s="27"/>
      <c r="E13" s="27"/>
      <c r="F13" s="27"/>
      <c r="H13" s="1">
        <v>1</v>
      </c>
      <c r="J13" s="1">
        <v>30000</v>
      </c>
      <c r="K13" s="1">
        <v>9295</v>
      </c>
      <c r="L13" s="1" t="s">
        <v>166</v>
      </c>
      <c r="M13" s="1">
        <f t="shared" si="0"/>
        <v>39295</v>
      </c>
    </row>
    <row r="14" spans="1:13">
      <c r="A14" s="7"/>
      <c r="B14" s="8"/>
      <c r="C14" s="27"/>
      <c r="D14" s="27"/>
      <c r="E14" s="27"/>
      <c r="F14" s="27"/>
      <c r="H14" s="1">
        <v>1</v>
      </c>
      <c r="J14" s="1">
        <v>30000</v>
      </c>
      <c r="K14" s="1">
        <v>9295</v>
      </c>
      <c r="L14" s="1" t="s">
        <v>167</v>
      </c>
      <c r="M14" s="1">
        <f t="shared" si="0"/>
        <v>39295</v>
      </c>
    </row>
    <row r="15" spans="1:13">
      <c r="A15" s="7"/>
      <c r="B15" s="8"/>
      <c r="C15" s="27"/>
      <c r="D15" s="27"/>
      <c r="E15" s="27"/>
      <c r="F15" s="27"/>
      <c r="H15" s="1">
        <v>1</v>
      </c>
      <c r="J15" s="1">
        <v>30000</v>
      </c>
      <c r="K15" s="1">
        <v>79600</v>
      </c>
      <c r="L15" s="1" t="s">
        <v>168</v>
      </c>
      <c r="M15" s="1">
        <f t="shared" si="0"/>
        <v>109600</v>
      </c>
    </row>
    <row r="16" spans="1:13">
      <c r="A16" s="7"/>
      <c r="B16" s="8"/>
      <c r="C16" s="27"/>
      <c r="D16" s="27"/>
      <c r="E16" s="27"/>
      <c r="F16" s="27"/>
      <c r="H16" s="1">
        <v>1</v>
      </c>
      <c r="J16" s="1">
        <v>30000</v>
      </c>
    </row>
    <row r="17" spans="1:11">
      <c r="A17" s="9"/>
      <c r="B17" s="10"/>
      <c r="C17" s="32"/>
      <c r="D17" s="32"/>
      <c r="E17" s="32"/>
      <c r="F17" s="33"/>
      <c r="J17" s="1">
        <f>SUM(J11:J16)</f>
        <v>180000</v>
      </c>
      <c r="K17" s="1">
        <f>SUM(K11:K16)</f>
        <v>314000</v>
      </c>
    </row>
    <row r="18" spans="1:11">
      <c r="A18" s="159" t="s">
        <v>23</v>
      </c>
      <c r="B18" s="159"/>
      <c r="C18" s="30">
        <f>SUM(C10:C17)</f>
        <v>468</v>
      </c>
      <c r="D18" s="30">
        <f>SUM(D10:D17)</f>
        <v>468</v>
      </c>
      <c r="E18" s="30">
        <f>SUM(E10:E17)</f>
        <v>628000</v>
      </c>
      <c r="F18" s="48">
        <f>SUM(F10:F17)</f>
        <v>628000</v>
      </c>
    </row>
  </sheetData>
  <mergeCells count="11">
    <mergeCell ref="A18:B18"/>
    <mergeCell ref="A1:F1"/>
    <mergeCell ref="A2:F2"/>
    <mergeCell ref="A3:F3"/>
    <mergeCell ref="A4:F4"/>
    <mergeCell ref="A5:F5"/>
    <mergeCell ref="A6:B9"/>
    <mergeCell ref="C6:E6"/>
    <mergeCell ref="F6:F9"/>
    <mergeCell ref="C7:E7"/>
    <mergeCell ref="E8:E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I12" sqref="I12:J17"/>
    </sheetView>
  </sheetViews>
  <sheetFormatPr defaultColWidth="9" defaultRowHeight="20.399999999999999"/>
  <cols>
    <col min="1" max="1" width="9" style="1"/>
    <col min="2" max="2" width="5.09765625" style="1" customWidth="1"/>
    <col min="3" max="3" width="12.3984375" style="1" customWidth="1"/>
    <col min="4" max="4" width="15.19921875" style="1" customWidth="1"/>
    <col min="5" max="5" width="9" style="1" customWidth="1"/>
    <col min="6" max="6" width="14.69921875" style="1" customWidth="1"/>
    <col min="7" max="7" width="15.5" style="1" customWidth="1"/>
    <col min="8" max="16384" width="9" style="1"/>
  </cols>
  <sheetData>
    <row r="1" spans="1:10">
      <c r="A1" s="132" t="s">
        <v>57</v>
      </c>
      <c r="B1" s="132"/>
      <c r="C1" s="132"/>
      <c r="D1" s="132"/>
      <c r="E1" s="132"/>
      <c r="F1" s="132"/>
      <c r="G1" s="132"/>
      <c r="H1" s="2"/>
      <c r="I1" s="2"/>
      <c r="J1" s="2"/>
    </row>
    <row r="2" spans="1:10">
      <c r="A2" s="132" t="s">
        <v>35</v>
      </c>
      <c r="B2" s="132"/>
      <c r="C2" s="132"/>
      <c r="D2" s="132"/>
      <c r="E2" s="132"/>
      <c r="F2" s="132"/>
      <c r="G2" s="132"/>
      <c r="H2" s="2"/>
      <c r="I2" s="2"/>
      <c r="J2" s="2"/>
    </row>
    <row r="3" spans="1:10">
      <c r="A3" s="132" t="s">
        <v>44</v>
      </c>
      <c r="B3" s="132"/>
      <c r="C3" s="132"/>
      <c r="D3" s="132"/>
      <c r="E3" s="132"/>
      <c r="F3" s="132"/>
      <c r="G3" s="132"/>
      <c r="H3" s="2"/>
      <c r="I3" s="2"/>
      <c r="J3" s="2"/>
    </row>
    <row r="4" spans="1:10">
      <c r="A4" s="132" t="s">
        <v>45</v>
      </c>
      <c r="B4" s="132"/>
      <c r="C4" s="132"/>
      <c r="D4" s="132"/>
      <c r="E4" s="132"/>
      <c r="F4" s="132"/>
      <c r="G4" s="132"/>
      <c r="H4" s="2"/>
      <c r="I4" s="2"/>
      <c r="J4" s="2"/>
    </row>
    <row r="5" spans="1:10">
      <c r="A5" s="132" t="s">
        <v>50</v>
      </c>
      <c r="B5" s="132"/>
      <c r="C5" s="132"/>
      <c r="D5" s="132"/>
      <c r="E5" s="132"/>
      <c r="F5" s="132"/>
      <c r="G5" s="132"/>
      <c r="H5" s="2"/>
      <c r="I5" s="2"/>
      <c r="J5" s="2"/>
    </row>
    <row r="6" spans="1:10">
      <c r="A6" s="134" t="s">
        <v>15</v>
      </c>
      <c r="B6" s="156"/>
      <c r="C6" s="146" t="s">
        <v>51</v>
      </c>
      <c r="D6" s="160"/>
      <c r="E6" s="146" t="s">
        <v>54</v>
      </c>
      <c r="F6" s="147"/>
      <c r="G6" s="137" t="s">
        <v>11</v>
      </c>
      <c r="H6" s="2"/>
    </row>
    <row r="7" spans="1:10" ht="44.25" customHeight="1">
      <c r="A7" s="135"/>
      <c r="B7" s="157"/>
      <c r="C7" s="119" t="s">
        <v>52</v>
      </c>
      <c r="D7" s="120"/>
      <c r="E7" s="165" t="s">
        <v>55</v>
      </c>
      <c r="F7" s="166"/>
      <c r="G7" s="138"/>
    </row>
    <row r="8" spans="1:10">
      <c r="A8" s="135"/>
      <c r="B8" s="157"/>
      <c r="C8" s="146" t="s">
        <v>8</v>
      </c>
      <c r="D8" s="147"/>
      <c r="E8" s="146" t="s">
        <v>8</v>
      </c>
      <c r="F8" s="147"/>
      <c r="G8" s="138"/>
    </row>
    <row r="9" spans="1:10" ht="21.75" customHeight="1">
      <c r="A9" s="135"/>
      <c r="B9" s="157"/>
      <c r="C9" s="119" t="s">
        <v>6</v>
      </c>
      <c r="D9" s="120"/>
      <c r="E9" s="119" t="s">
        <v>6</v>
      </c>
      <c r="F9" s="120"/>
      <c r="G9" s="138"/>
    </row>
    <row r="10" spans="1:10">
      <c r="A10" s="136"/>
      <c r="B10" s="158"/>
      <c r="C10" s="4" t="s">
        <v>140</v>
      </c>
      <c r="D10" s="4" t="s">
        <v>13</v>
      </c>
      <c r="E10" s="4" t="s">
        <v>53</v>
      </c>
      <c r="F10" s="4" t="s">
        <v>13</v>
      </c>
      <c r="G10" s="139"/>
    </row>
    <row r="11" spans="1:10" ht="21">
      <c r="A11" s="5" t="s">
        <v>15</v>
      </c>
      <c r="B11" s="6"/>
      <c r="C11" s="13"/>
      <c r="D11" s="13"/>
      <c r="E11" s="42"/>
      <c r="F11" s="42"/>
      <c r="G11" s="14"/>
      <c r="J11" s="107"/>
    </row>
    <row r="12" spans="1:10" ht="21">
      <c r="A12" s="7" t="s">
        <v>17</v>
      </c>
      <c r="B12" s="8"/>
      <c r="C12" s="108" t="s">
        <v>139</v>
      </c>
      <c r="D12" s="25">
        <v>15000</v>
      </c>
      <c r="E12" s="26">
        <v>1</v>
      </c>
      <c r="F12" s="26">
        <v>7800</v>
      </c>
      <c r="G12" s="26">
        <f>D12+F12</f>
        <v>22800</v>
      </c>
      <c r="I12" s="1">
        <v>2</v>
      </c>
      <c r="J12" s="1">
        <v>22800</v>
      </c>
    </row>
    <row r="13" spans="1:10" ht="21">
      <c r="A13" s="7" t="s">
        <v>18</v>
      </c>
      <c r="B13" s="8"/>
      <c r="C13" s="108" t="s">
        <v>139</v>
      </c>
      <c r="D13" s="25">
        <v>15000</v>
      </c>
      <c r="E13" s="26">
        <v>1</v>
      </c>
      <c r="F13" s="26">
        <v>7800</v>
      </c>
      <c r="G13" s="26">
        <f>D13+F13</f>
        <v>22800</v>
      </c>
      <c r="I13" s="1">
        <v>2</v>
      </c>
      <c r="J13" s="1">
        <v>22800</v>
      </c>
    </row>
    <row r="14" spans="1:10" ht="21">
      <c r="A14" s="7" t="s">
        <v>19</v>
      </c>
      <c r="B14" s="8"/>
      <c r="C14" s="108" t="s">
        <v>141</v>
      </c>
      <c r="D14" s="25">
        <v>11700</v>
      </c>
      <c r="E14" s="26">
        <v>1</v>
      </c>
      <c r="F14" s="26">
        <v>7800</v>
      </c>
      <c r="G14" s="26">
        <f t="shared" ref="G14:G16" si="0">D14+F14</f>
        <v>19500</v>
      </c>
      <c r="I14" s="1">
        <v>2</v>
      </c>
      <c r="J14" s="1">
        <v>19500</v>
      </c>
    </row>
    <row r="15" spans="1:10" ht="21">
      <c r="A15" s="7" t="s">
        <v>20</v>
      </c>
      <c r="B15" s="8"/>
      <c r="C15" s="108" t="s">
        <v>142</v>
      </c>
      <c r="D15" s="25">
        <v>12900</v>
      </c>
      <c r="E15" s="26">
        <v>1</v>
      </c>
      <c r="F15" s="26">
        <v>7800</v>
      </c>
      <c r="G15" s="26">
        <f t="shared" si="0"/>
        <v>20700</v>
      </c>
      <c r="I15" s="1">
        <v>2</v>
      </c>
      <c r="J15" s="1">
        <v>20700</v>
      </c>
    </row>
    <row r="16" spans="1:10" ht="21">
      <c r="A16" s="7" t="s">
        <v>21</v>
      </c>
      <c r="B16" s="8"/>
      <c r="C16" s="108" t="s">
        <v>143</v>
      </c>
      <c r="D16" s="25">
        <v>10500</v>
      </c>
      <c r="E16" s="26">
        <v>1</v>
      </c>
      <c r="F16" s="26">
        <v>7800</v>
      </c>
      <c r="G16" s="26">
        <f t="shared" si="0"/>
        <v>18300</v>
      </c>
      <c r="I16" s="1">
        <v>2</v>
      </c>
      <c r="J16" s="1">
        <v>18300</v>
      </c>
    </row>
    <row r="17" spans="1:10" ht="21">
      <c r="A17" s="11" t="s">
        <v>22</v>
      </c>
      <c r="B17" s="12"/>
      <c r="C17" s="108" t="s">
        <v>144</v>
      </c>
      <c r="D17" s="44">
        <v>6900</v>
      </c>
      <c r="E17" s="29">
        <v>1</v>
      </c>
      <c r="F17" s="28">
        <v>7800</v>
      </c>
      <c r="G17" s="26">
        <f t="shared" ref="G17" si="1">D17+F17</f>
        <v>14700</v>
      </c>
      <c r="I17" s="1">
        <v>2</v>
      </c>
      <c r="J17" s="1">
        <v>14700</v>
      </c>
    </row>
    <row r="18" spans="1:10" ht="21">
      <c r="A18" s="11"/>
      <c r="B18" s="12"/>
      <c r="C18" s="108"/>
      <c r="D18" s="44"/>
      <c r="E18" s="29"/>
      <c r="F18" s="28"/>
      <c r="G18" s="26"/>
    </row>
    <row r="19" spans="1:10">
      <c r="A19" s="163" t="s">
        <v>23</v>
      </c>
      <c r="B19" s="164"/>
      <c r="C19" s="18">
        <f>SUM(C12:C18)</f>
        <v>0</v>
      </c>
      <c r="D19" s="18">
        <f>SUM(D12:D18)</f>
        <v>72000</v>
      </c>
      <c r="E19" s="18">
        <f>SUM(E12:E18)</f>
        <v>6</v>
      </c>
      <c r="F19" s="18">
        <f>SUM(F12:F18)</f>
        <v>46800</v>
      </c>
      <c r="G19" s="37">
        <f>SUM(G12:G18)</f>
        <v>118800</v>
      </c>
    </row>
    <row r="20" spans="1:10">
      <c r="A20" s="40"/>
      <c r="B20" s="41"/>
      <c r="C20" s="38"/>
      <c r="D20" s="38"/>
      <c r="E20" s="38"/>
      <c r="F20" s="38"/>
      <c r="G20" s="39"/>
    </row>
    <row r="21" spans="1:10" ht="21">
      <c r="A21" s="110" t="s">
        <v>149</v>
      </c>
    </row>
    <row r="22" spans="1:10" ht="21">
      <c r="A22" s="109" t="s">
        <v>145</v>
      </c>
    </row>
    <row r="23" spans="1:10" ht="21">
      <c r="A23" s="109" t="s">
        <v>146</v>
      </c>
    </row>
    <row r="24" spans="1:10" ht="21">
      <c r="A24" s="109" t="s">
        <v>147</v>
      </c>
    </row>
    <row r="25" spans="1:10" ht="21">
      <c r="A25" s="109" t="s">
        <v>148</v>
      </c>
    </row>
    <row r="26" spans="1:10" ht="21">
      <c r="A26" s="109" t="s">
        <v>150</v>
      </c>
    </row>
    <row r="27" spans="1:10" ht="21">
      <c r="A27" s="109" t="s">
        <v>151</v>
      </c>
    </row>
  </sheetData>
  <mergeCells count="16">
    <mergeCell ref="A1:G1"/>
    <mergeCell ref="A2:G2"/>
    <mergeCell ref="A3:G3"/>
    <mergeCell ref="A4:G4"/>
    <mergeCell ref="A5:G5"/>
    <mergeCell ref="A19:B19"/>
    <mergeCell ref="A6:B10"/>
    <mergeCell ref="C6:D6"/>
    <mergeCell ref="G6:G10"/>
    <mergeCell ref="C7:D7"/>
    <mergeCell ref="C8:D8"/>
    <mergeCell ref="E7:F7"/>
    <mergeCell ref="E8:F8"/>
    <mergeCell ref="E9:F9"/>
    <mergeCell ref="E6:F6"/>
    <mergeCell ref="C9:D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4" workbookViewId="0">
      <selection activeCell="F13" sqref="F13:G14"/>
    </sheetView>
  </sheetViews>
  <sheetFormatPr defaultColWidth="9" defaultRowHeight="20.399999999999999"/>
  <cols>
    <col min="1" max="1" width="9" style="1"/>
    <col min="2" max="2" width="11.59765625" style="1" customWidth="1"/>
    <col min="3" max="3" width="14.19921875" style="1" customWidth="1"/>
    <col min="4" max="4" width="16.8984375" style="1" customWidth="1"/>
    <col min="5" max="5" width="21.59765625" style="1" customWidth="1"/>
    <col min="6" max="16384" width="9" style="1"/>
  </cols>
  <sheetData>
    <row r="1" spans="1:8">
      <c r="A1" s="132" t="s">
        <v>57</v>
      </c>
      <c r="B1" s="132"/>
      <c r="C1" s="132"/>
      <c r="D1" s="132"/>
      <c r="E1" s="132"/>
      <c r="F1" s="49"/>
      <c r="G1" s="49"/>
      <c r="H1" s="2"/>
    </row>
    <row r="2" spans="1:8">
      <c r="A2" s="132" t="s">
        <v>35</v>
      </c>
      <c r="B2" s="132"/>
      <c r="C2" s="132"/>
      <c r="D2" s="132"/>
      <c r="E2" s="132"/>
      <c r="F2" s="2"/>
      <c r="G2" s="2"/>
      <c r="H2" s="2"/>
    </row>
    <row r="3" spans="1:8">
      <c r="A3" s="132" t="s">
        <v>44</v>
      </c>
      <c r="B3" s="132"/>
      <c r="C3" s="132"/>
      <c r="D3" s="132"/>
      <c r="E3" s="132"/>
      <c r="F3" s="2"/>
      <c r="G3" s="2"/>
      <c r="H3" s="2"/>
    </row>
    <row r="4" spans="1:8">
      <c r="A4" s="132" t="s">
        <v>45</v>
      </c>
      <c r="B4" s="132"/>
      <c r="C4" s="132"/>
      <c r="D4" s="132"/>
      <c r="E4" s="132"/>
      <c r="F4" s="2"/>
      <c r="G4" s="2"/>
      <c r="H4" s="2"/>
    </row>
    <row r="5" spans="1:8">
      <c r="A5" s="132" t="s">
        <v>95</v>
      </c>
      <c r="B5" s="132"/>
      <c r="C5" s="132"/>
      <c r="D5" s="132"/>
      <c r="E5" s="132"/>
      <c r="F5" s="2"/>
      <c r="G5" s="2"/>
      <c r="H5" s="2"/>
    </row>
    <row r="6" spans="1:8" ht="51.75" customHeight="1">
      <c r="A6" s="134" t="s">
        <v>15</v>
      </c>
      <c r="B6" s="156"/>
      <c r="C6" s="167" t="s">
        <v>96</v>
      </c>
      <c r="D6" s="168"/>
      <c r="E6" s="137" t="s">
        <v>11</v>
      </c>
      <c r="F6" s="2"/>
    </row>
    <row r="7" spans="1:8">
      <c r="A7" s="135"/>
      <c r="B7" s="157"/>
      <c r="C7" s="146" t="s">
        <v>8</v>
      </c>
      <c r="D7" s="147"/>
      <c r="E7" s="138"/>
    </row>
    <row r="8" spans="1:8" ht="21.75" customHeight="1">
      <c r="A8" s="135"/>
      <c r="B8" s="157"/>
      <c r="C8" s="119" t="s">
        <v>26</v>
      </c>
      <c r="D8" s="120"/>
      <c r="E8" s="138"/>
    </row>
    <row r="9" spans="1:8">
      <c r="A9" s="136"/>
      <c r="B9" s="158"/>
      <c r="C9" s="4" t="s">
        <v>42</v>
      </c>
      <c r="D9" s="4" t="s">
        <v>13</v>
      </c>
      <c r="E9" s="139"/>
    </row>
    <row r="10" spans="1:8">
      <c r="A10" s="5" t="s">
        <v>15</v>
      </c>
      <c r="B10" s="6"/>
      <c r="C10" s="13" t="s">
        <v>16</v>
      </c>
      <c r="D10" s="13" t="s">
        <v>16</v>
      </c>
      <c r="E10" s="13"/>
    </row>
    <row r="11" spans="1:8">
      <c r="A11" s="7" t="s">
        <v>17</v>
      </c>
      <c r="B11" s="8"/>
      <c r="C11" s="46" t="s">
        <v>16</v>
      </c>
      <c r="D11" s="46" t="s">
        <v>16</v>
      </c>
      <c r="E11" s="46"/>
    </row>
    <row r="12" spans="1:8">
      <c r="A12" s="7" t="s">
        <v>18</v>
      </c>
      <c r="B12" s="8"/>
      <c r="C12" s="46" t="s">
        <v>16</v>
      </c>
      <c r="D12" s="46" t="s">
        <v>16</v>
      </c>
      <c r="E12" s="15"/>
    </row>
    <row r="13" spans="1:8">
      <c r="A13" s="7" t="s">
        <v>19</v>
      </c>
      <c r="B13" s="8"/>
      <c r="C13" s="25">
        <v>1</v>
      </c>
      <c r="D13" s="25">
        <v>61000</v>
      </c>
      <c r="E13" s="25">
        <v>61000</v>
      </c>
      <c r="F13" s="1">
        <v>1</v>
      </c>
      <c r="G13" s="1">
        <v>61000</v>
      </c>
    </row>
    <row r="14" spans="1:8">
      <c r="A14" s="7" t="s">
        <v>20</v>
      </c>
      <c r="B14" s="8"/>
      <c r="C14" s="27">
        <v>1</v>
      </c>
      <c r="D14" s="27">
        <v>61000</v>
      </c>
      <c r="E14" s="27">
        <v>61000</v>
      </c>
      <c r="F14" s="1">
        <v>1</v>
      </c>
      <c r="G14" s="1">
        <v>61000</v>
      </c>
    </row>
    <row r="15" spans="1:8">
      <c r="A15" s="7" t="s">
        <v>21</v>
      </c>
      <c r="B15" s="8"/>
      <c r="C15" s="46" t="s">
        <v>16</v>
      </c>
      <c r="D15" s="46" t="s">
        <v>16</v>
      </c>
      <c r="E15" s="27"/>
    </row>
    <row r="16" spans="1:8">
      <c r="A16" s="7" t="s">
        <v>22</v>
      </c>
      <c r="B16" s="8"/>
      <c r="C16" s="46" t="s">
        <v>16</v>
      </c>
      <c r="D16" s="46" t="s">
        <v>16</v>
      </c>
      <c r="E16" s="27"/>
    </row>
    <row r="17" spans="1:5">
      <c r="A17" s="9"/>
      <c r="B17" s="10"/>
      <c r="C17" s="32"/>
      <c r="D17" s="32"/>
      <c r="E17" s="33"/>
    </row>
    <row r="18" spans="1:5">
      <c r="A18" s="159" t="s">
        <v>23</v>
      </c>
      <c r="B18" s="159"/>
      <c r="C18" s="30">
        <v>2</v>
      </c>
      <c r="D18" s="30">
        <f>SUM(D13:D17)</f>
        <v>122000</v>
      </c>
      <c r="E18" s="48">
        <f>SUM(E13:E17)</f>
        <v>122000</v>
      </c>
    </row>
  </sheetData>
  <mergeCells count="11">
    <mergeCell ref="A1:E1"/>
    <mergeCell ref="A18:B18"/>
    <mergeCell ref="A2:E2"/>
    <mergeCell ref="A3:E3"/>
    <mergeCell ref="A4:E4"/>
    <mergeCell ref="A5:E5"/>
    <mergeCell ref="A6:B9"/>
    <mergeCell ref="E6:E9"/>
    <mergeCell ref="C6:D6"/>
    <mergeCell ref="C7:D7"/>
    <mergeCell ref="C8:D8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opLeftCell="A4" workbookViewId="0">
      <selection activeCell="H11" sqref="H11:I11"/>
    </sheetView>
  </sheetViews>
  <sheetFormatPr defaultColWidth="9" defaultRowHeight="20.399999999999999"/>
  <cols>
    <col min="1" max="1" width="13.59765625" style="1" customWidth="1"/>
    <col min="2" max="2" width="11.59765625" style="1" customWidth="1"/>
    <col min="3" max="3" width="16" style="1" customWidth="1"/>
    <col min="4" max="4" width="11.59765625" style="1" customWidth="1"/>
    <col min="5" max="5" width="15.5" style="1" customWidth="1"/>
    <col min="6" max="6" width="13.5" style="1" customWidth="1"/>
    <col min="7" max="16384" width="9" style="1"/>
  </cols>
  <sheetData>
    <row r="1" spans="1:9">
      <c r="A1" s="132" t="s">
        <v>57</v>
      </c>
      <c r="B1" s="132"/>
      <c r="C1" s="132"/>
      <c r="D1" s="132"/>
      <c r="E1" s="132"/>
      <c r="F1" s="132"/>
      <c r="G1" s="2"/>
    </row>
    <row r="2" spans="1:9">
      <c r="A2" s="132" t="s">
        <v>35</v>
      </c>
      <c r="B2" s="132"/>
      <c r="C2" s="132"/>
      <c r="D2" s="132"/>
      <c r="E2" s="132"/>
      <c r="F2" s="132"/>
      <c r="G2" s="2"/>
    </row>
    <row r="3" spans="1:9">
      <c r="A3" s="132" t="s">
        <v>44</v>
      </c>
      <c r="B3" s="132"/>
      <c r="C3" s="132"/>
      <c r="D3" s="132"/>
      <c r="E3" s="132"/>
      <c r="F3" s="132"/>
      <c r="G3" s="2"/>
    </row>
    <row r="4" spans="1:9">
      <c r="A4" s="132" t="s">
        <v>45</v>
      </c>
      <c r="B4" s="132"/>
      <c r="C4" s="132"/>
      <c r="D4" s="132"/>
      <c r="E4" s="132"/>
      <c r="F4" s="132"/>
      <c r="G4" s="2"/>
    </row>
    <row r="5" spans="1:9">
      <c r="A5" s="133" t="s">
        <v>56</v>
      </c>
      <c r="B5" s="133"/>
      <c r="C5" s="133"/>
      <c r="D5" s="133"/>
      <c r="E5" s="133"/>
      <c r="F5" s="133"/>
      <c r="G5" s="2"/>
    </row>
    <row r="6" spans="1:9">
      <c r="A6" s="111"/>
      <c r="B6" s="169" t="s">
        <v>94</v>
      </c>
      <c r="C6" s="170"/>
      <c r="D6" s="170"/>
      <c r="E6" s="170"/>
      <c r="F6" s="137" t="s">
        <v>11</v>
      </c>
      <c r="G6" s="2"/>
    </row>
    <row r="7" spans="1:9" ht="43.5" customHeight="1">
      <c r="A7" s="134" t="s">
        <v>15</v>
      </c>
      <c r="B7" s="121" t="s">
        <v>92</v>
      </c>
      <c r="C7" s="123"/>
      <c r="D7" s="171" t="s">
        <v>93</v>
      </c>
      <c r="E7" s="172"/>
      <c r="F7" s="138"/>
      <c r="G7" s="2"/>
    </row>
    <row r="8" spans="1:9">
      <c r="A8" s="135"/>
      <c r="B8" s="146" t="s">
        <v>5</v>
      </c>
      <c r="C8" s="147"/>
      <c r="D8" s="146" t="s">
        <v>41</v>
      </c>
      <c r="E8" s="147"/>
      <c r="F8" s="138"/>
    </row>
    <row r="9" spans="1:9" ht="21.75" customHeight="1">
      <c r="A9" s="135"/>
      <c r="B9" s="119">
        <f>ศจพ.เวอ๊อฟไร้!O11+'ศจพ.จ.,อ.'!R12+'OVC '!H12+'OVC(พัฒนาและติดตาม)'!H12+ไทยช่วยไทย!H11+กองทุนแม่!I12</f>
        <v>10</v>
      </c>
      <c r="C9" s="120"/>
      <c r="D9" s="119" t="s">
        <v>26</v>
      </c>
      <c r="E9" s="120"/>
      <c r="F9" s="139"/>
    </row>
    <row r="10" spans="1:9">
      <c r="A10" s="136"/>
      <c r="B10" s="4" t="s">
        <v>43</v>
      </c>
      <c r="C10" s="4" t="s">
        <v>13</v>
      </c>
      <c r="D10" s="4" t="s">
        <v>32</v>
      </c>
      <c r="E10" s="4" t="s">
        <v>13</v>
      </c>
      <c r="F10" s="95"/>
    </row>
    <row r="11" spans="1:9">
      <c r="A11" s="94" t="s">
        <v>15</v>
      </c>
      <c r="B11" s="90">
        <v>219</v>
      </c>
      <c r="C11" s="82">
        <v>189000</v>
      </c>
      <c r="D11" s="82">
        <v>1</v>
      </c>
      <c r="E11" s="82">
        <v>4600</v>
      </c>
      <c r="F11" s="96">
        <v>193600</v>
      </c>
      <c r="G11" s="1" t="s">
        <v>159</v>
      </c>
      <c r="H11" s="1">
        <v>2</v>
      </c>
      <c r="I11" s="96">
        <v>193600</v>
      </c>
    </row>
    <row r="12" spans="1:9">
      <c r="A12" s="7"/>
      <c r="B12" s="27"/>
      <c r="C12" s="25"/>
      <c r="D12" s="25"/>
      <c r="E12" s="25"/>
      <c r="F12" s="25"/>
    </row>
    <row r="13" spans="1:9">
      <c r="A13" s="9"/>
      <c r="B13" s="32"/>
      <c r="C13" s="32"/>
      <c r="D13" s="32"/>
      <c r="E13" s="32"/>
      <c r="F13" s="33"/>
    </row>
    <row r="14" spans="1:9">
      <c r="A14" s="54" t="s">
        <v>23</v>
      </c>
      <c r="B14" s="48">
        <f t="shared" ref="B14:F14" si="0">SUM(B11:B13)</f>
        <v>219</v>
      </c>
      <c r="C14" s="48">
        <f t="shared" si="0"/>
        <v>189000</v>
      </c>
      <c r="D14" s="48">
        <f t="shared" si="0"/>
        <v>1</v>
      </c>
      <c r="E14" s="48">
        <f t="shared" si="0"/>
        <v>4600</v>
      </c>
      <c r="F14" s="48">
        <f t="shared" si="0"/>
        <v>193600</v>
      </c>
    </row>
  </sheetData>
  <mergeCells count="14">
    <mergeCell ref="A4:F4"/>
    <mergeCell ref="A3:F3"/>
    <mergeCell ref="A2:F2"/>
    <mergeCell ref="A1:F1"/>
    <mergeCell ref="B7:C7"/>
    <mergeCell ref="A5:F5"/>
    <mergeCell ref="B6:E6"/>
    <mergeCell ref="D7:E7"/>
    <mergeCell ref="F6:F9"/>
    <mergeCell ref="D8:E8"/>
    <mergeCell ref="D9:E9"/>
    <mergeCell ref="A7:A10"/>
    <mergeCell ref="B8:C8"/>
    <mergeCell ref="B9:C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17</vt:i4>
      </vt:variant>
    </vt:vector>
  </HeadingPairs>
  <TitlesOfParts>
    <vt:vector size="17" baseType="lpstr">
      <vt:lpstr>ศจพ.เวอ๊อฟไร้</vt:lpstr>
      <vt:lpstr>ศจพ.จ.,อ.</vt:lpstr>
      <vt:lpstr>OVC </vt:lpstr>
      <vt:lpstr>OVC(พัฒนาและติดตาม)</vt:lpstr>
      <vt:lpstr>จริยธรรม</vt:lpstr>
      <vt:lpstr>ไทยช่วยไทย</vt:lpstr>
      <vt:lpstr>กองทุนแม่</vt:lpstr>
      <vt:lpstr>ทุนชุมชน (สำนักดี)</vt:lpstr>
      <vt:lpstr>ประชุมคณะกรรมการทุนชุมชน</vt:lpstr>
      <vt:lpstr>กลุ่มออมทรัพย์ SSG</vt:lpstr>
      <vt:lpstr>สัมมาชีพประชารัฐ</vt:lpstr>
      <vt:lpstr>สัมมาชีพ </vt:lpstr>
      <vt:lpstr>บูรณาการแผนชุมชน(สัมมาชีพ)</vt:lpstr>
      <vt:lpstr>สารสนเทศ</vt:lpstr>
      <vt:lpstr>จปฐ (จัดเก็บบันทึก)</vt:lpstr>
      <vt:lpstr>จปฐ (เตรียมความพร้อม)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prapol keannukul</cp:lastModifiedBy>
  <cp:lastPrinted>2017-10-31T09:20:26Z</cp:lastPrinted>
  <dcterms:created xsi:type="dcterms:W3CDTF">2016-10-19T04:46:00Z</dcterms:created>
  <dcterms:modified xsi:type="dcterms:W3CDTF">2018-03-21T06:57:54Z</dcterms:modified>
</cp:coreProperties>
</file>